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2b5b9921f545e1c/Documents/Dennis Granger/Finance/"/>
    </mc:Choice>
  </mc:AlternateContent>
  <xr:revisionPtr revIDLastSave="9" documentId="8_{3C161238-5959-4FF4-8B20-AD5F7D34B57C}" xr6:coauthVersionLast="47" xr6:coauthVersionMax="47" xr10:uidLastSave="{3AE84C97-8040-481F-BE41-E3867A10A5FB}"/>
  <bookViews>
    <workbookView xWindow="-110" yWindow="-110" windowWidth="19420" windowHeight="10300" xr2:uid="{C75908BE-1068-4AF2-BDAA-F98B4EB6BBF1}"/>
  </bookViews>
  <sheets>
    <sheet name="8 Yr Summary " sheetId="1" r:id="rId1"/>
  </sheets>
  <definedNames>
    <definedName name="_xlnm.Print_Titles" localSheetId="0">'8 Yr Summary 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16" i="1" l="1"/>
  <c r="O116" i="1"/>
  <c r="O118" i="1" s="1"/>
  <c r="M116" i="1"/>
  <c r="K116" i="1"/>
  <c r="I116" i="1"/>
  <c r="I118" i="1" s="1"/>
  <c r="H116" i="1"/>
  <c r="H118" i="1" s="1"/>
  <c r="G116" i="1"/>
  <c r="F116" i="1"/>
  <c r="E116" i="1"/>
  <c r="D116" i="1"/>
  <c r="C116" i="1"/>
  <c r="S103" i="1"/>
  <c r="Q103" i="1"/>
  <c r="O103" i="1"/>
  <c r="M103" i="1"/>
  <c r="K103" i="1"/>
  <c r="K118" i="1" s="1"/>
  <c r="I103" i="1"/>
  <c r="H103" i="1"/>
  <c r="G103" i="1"/>
  <c r="F103" i="1"/>
  <c r="E103" i="1"/>
  <c r="E118" i="1" s="1"/>
  <c r="D103" i="1"/>
  <c r="C103" i="1"/>
  <c r="S97" i="1"/>
  <c r="S118" i="1" s="1"/>
  <c r="Q97" i="1"/>
  <c r="O97" i="1"/>
  <c r="M97" i="1"/>
  <c r="K97" i="1"/>
  <c r="I97" i="1"/>
  <c r="H97" i="1"/>
  <c r="G97" i="1"/>
  <c r="F97" i="1"/>
  <c r="E97" i="1"/>
  <c r="D97" i="1"/>
  <c r="C97" i="1"/>
  <c r="S89" i="1"/>
  <c r="Q89" i="1"/>
  <c r="O89" i="1"/>
  <c r="M89" i="1"/>
  <c r="K89" i="1"/>
  <c r="I89" i="1"/>
  <c r="H89" i="1"/>
  <c r="G89" i="1"/>
  <c r="F89" i="1"/>
  <c r="E89" i="1"/>
  <c r="D89" i="1"/>
  <c r="C89" i="1"/>
  <c r="Q82" i="1"/>
  <c r="Q118" i="1" s="1"/>
  <c r="O82" i="1"/>
  <c r="M82" i="1"/>
  <c r="M118" i="1" s="1"/>
  <c r="K82" i="1"/>
  <c r="I82" i="1"/>
  <c r="H82" i="1"/>
  <c r="G82" i="1"/>
  <c r="G118" i="1" s="1"/>
  <c r="F82" i="1"/>
  <c r="E82" i="1"/>
  <c r="D82" i="1"/>
  <c r="C82" i="1"/>
  <c r="C118" i="1" s="1"/>
  <c r="S80" i="1"/>
  <c r="Q80" i="1"/>
  <c r="O80" i="1"/>
  <c r="M80" i="1"/>
  <c r="K80" i="1"/>
  <c r="I80" i="1"/>
  <c r="H80" i="1"/>
  <c r="G80" i="1"/>
  <c r="F80" i="1"/>
  <c r="E80" i="1"/>
  <c r="D80" i="1"/>
  <c r="C80" i="1"/>
  <c r="S77" i="1"/>
  <c r="Q77" i="1"/>
  <c r="O77" i="1"/>
  <c r="M77" i="1"/>
  <c r="K77" i="1"/>
  <c r="I77" i="1"/>
  <c r="H77" i="1"/>
  <c r="G77" i="1"/>
  <c r="F77" i="1"/>
  <c r="E77" i="1"/>
  <c r="D77" i="1"/>
  <c r="C77" i="1"/>
  <c r="S74" i="1"/>
  <c r="Q74" i="1"/>
  <c r="O74" i="1"/>
  <c r="M74" i="1"/>
  <c r="K74" i="1"/>
  <c r="I74" i="1"/>
  <c r="H74" i="1"/>
  <c r="G74" i="1"/>
  <c r="F74" i="1"/>
  <c r="E74" i="1"/>
  <c r="D74" i="1"/>
  <c r="C74" i="1"/>
  <c r="S68" i="1"/>
  <c r="Q68" i="1"/>
  <c r="O68" i="1"/>
  <c r="M68" i="1"/>
  <c r="K68" i="1"/>
  <c r="I68" i="1"/>
  <c r="H68" i="1"/>
  <c r="G68" i="1"/>
  <c r="F68" i="1"/>
  <c r="E68" i="1"/>
  <c r="D68" i="1"/>
  <c r="C68" i="1"/>
  <c r="S62" i="1"/>
  <c r="Q62" i="1"/>
  <c r="S60" i="1"/>
  <c r="Q60" i="1"/>
  <c r="O60" i="1"/>
  <c r="M60" i="1"/>
  <c r="K60" i="1"/>
  <c r="I60" i="1"/>
  <c r="H60" i="1"/>
  <c r="G60" i="1"/>
  <c r="F60" i="1"/>
  <c r="E60" i="1"/>
  <c r="D60" i="1"/>
  <c r="C60" i="1"/>
  <c r="O40" i="1"/>
  <c r="M40" i="1"/>
  <c r="K40" i="1"/>
  <c r="I40" i="1"/>
  <c r="H40" i="1"/>
  <c r="G40" i="1"/>
  <c r="F40" i="1"/>
  <c r="E40" i="1"/>
  <c r="D40" i="1"/>
  <c r="C40" i="1"/>
  <c r="Q33" i="1"/>
  <c r="O33" i="1"/>
  <c r="M33" i="1"/>
  <c r="K33" i="1"/>
  <c r="I33" i="1"/>
  <c r="H33" i="1"/>
  <c r="G33" i="1"/>
  <c r="F33" i="1"/>
  <c r="E33" i="1"/>
  <c r="D33" i="1"/>
  <c r="C33" i="1"/>
  <c r="S29" i="1"/>
  <c r="R29" i="1"/>
  <c r="Q29" i="1"/>
  <c r="O29" i="1"/>
  <c r="O35" i="1" s="1"/>
  <c r="O120" i="1" s="1"/>
  <c r="M29" i="1"/>
  <c r="K29" i="1"/>
  <c r="I29" i="1"/>
  <c r="H29" i="1"/>
  <c r="G29" i="1"/>
  <c r="F29" i="1"/>
  <c r="E29" i="1"/>
  <c r="D29" i="1"/>
  <c r="D35" i="1" s="1"/>
  <c r="C29" i="1"/>
  <c r="S20" i="1"/>
  <c r="Q20" i="1"/>
  <c r="O20" i="1"/>
  <c r="M20" i="1"/>
  <c r="K20" i="1"/>
  <c r="I20" i="1"/>
  <c r="H20" i="1"/>
  <c r="G20" i="1"/>
  <c r="F20" i="1"/>
  <c r="E20" i="1"/>
  <c r="D20" i="1"/>
  <c r="C20" i="1"/>
  <c r="S14" i="1"/>
  <c r="R14" i="1"/>
  <c r="Q14" i="1"/>
  <c r="O14" i="1"/>
  <c r="M14" i="1"/>
  <c r="K14" i="1"/>
  <c r="I14" i="1"/>
  <c r="H14" i="1"/>
  <c r="G14" i="1"/>
  <c r="F14" i="1"/>
  <c r="E14" i="1"/>
  <c r="D14" i="1"/>
  <c r="C14" i="1"/>
  <c r="Q11" i="1"/>
  <c r="O11" i="1"/>
  <c r="M11" i="1"/>
  <c r="K11" i="1"/>
  <c r="I11" i="1"/>
  <c r="H11" i="1"/>
  <c r="G11" i="1"/>
  <c r="F11" i="1"/>
  <c r="E11" i="1"/>
  <c r="D11" i="1"/>
  <c r="C11" i="1"/>
  <c r="O9" i="1"/>
  <c r="M9" i="1"/>
  <c r="K9" i="1"/>
  <c r="K35" i="1" s="1"/>
  <c r="I9" i="1"/>
  <c r="H9" i="1"/>
  <c r="H35" i="1" s="1"/>
  <c r="G9" i="1"/>
  <c r="F9" i="1"/>
  <c r="E9" i="1"/>
  <c r="D9" i="1"/>
  <c r="C9" i="1"/>
  <c r="S6" i="1"/>
  <c r="S35" i="1" s="1"/>
  <c r="R6" i="1"/>
  <c r="R35" i="1" s="1"/>
  <c r="R120" i="1" s="1"/>
  <c r="Q6" i="1"/>
  <c r="Q35" i="1" s="1"/>
  <c r="O6" i="1"/>
  <c r="M6" i="1"/>
  <c r="M35" i="1" s="1"/>
  <c r="K6" i="1"/>
  <c r="I6" i="1"/>
  <c r="I35" i="1" s="1"/>
  <c r="I120" i="1" s="1"/>
  <c r="H6" i="1"/>
  <c r="G6" i="1"/>
  <c r="G35" i="1" s="1"/>
  <c r="F6" i="1"/>
  <c r="F35" i="1" s="1"/>
  <c r="E6" i="1"/>
  <c r="E35" i="1" s="1"/>
  <c r="E120" i="1" s="1"/>
  <c r="D6" i="1"/>
  <c r="C6" i="1"/>
  <c r="C35" i="1" s="1"/>
  <c r="C120" i="1" s="1"/>
  <c r="Q120" i="1" l="1"/>
  <c r="G120" i="1"/>
  <c r="S120" i="1"/>
  <c r="K120" i="1"/>
</calcChain>
</file>

<file path=xl/sharedStrings.xml><?xml version="1.0" encoding="utf-8"?>
<sst xmlns="http://schemas.openxmlformats.org/spreadsheetml/2006/main" count="215" uniqueCount="120">
  <si>
    <t>Detroit District Dental Society</t>
  </si>
  <si>
    <t>Five Year Income Statement</t>
  </si>
  <si>
    <t>Year Ended</t>
  </si>
  <si>
    <t>Revenues</t>
  </si>
  <si>
    <t>12/31/2016</t>
  </si>
  <si>
    <t>12/31/2021 Unreconciled</t>
  </si>
  <si>
    <t>Branch</t>
  </si>
  <si>
    <t>All Branch Income</t>
  </si>
  <si>
    <t xml:space="preserve">Branch </t>
  </si>
  <si>
    <t>Bulletin</t>
  </si>
  <si>
    <t>Bulletin Display Ads</t>
  </si>
  <si>
    <t>Bulletin-Classified Ads</t>
  </si>
  <si>
    <t>Dues</t>
  </si>
  <si>
    <t>Associate Member Dues</t>
  </si>
  <si>
    <t>Assoc Dues</t>
  </si>
  <si>
    <t>Bulletin Subscriptions</t>
  </si>
  <si>
    <t>Dues-Membership DDDS</t>
  </si>
  <si>
    <t>Dues + Subs</t>
  </si>
  <si>
    <t>Networking</t>
  </si>
  <si>
    <t>Installation of Officers Inc.</t>
  </si>
  <si>
    <t>January C.E. Seminar</t>
  </si>
  <si>
    <t>Red Wings Dental Night/ Networking Events</t>
  </si>
  <si>
    <t>Ski Weekend C.E. - Feb</t>
  </si>
  <si>
    <t>Young Dentist Reception</t>
  </si>
  <si>
    <t>Other</t>
  </si>
  <si>
    <t>Grant MDA</t>
  </si>
  <si>
    <t>Interest Income</t>
  </si>
  <si>
    <t>Loss/Gain on Disposal of Asset</t>
  </si>
  <si>
    <t>Miscellaneous/Healthy Kids Den</t>
  </si>
  <si>
    <t>Realized Gain/Loss on Invest</t>
  </si>
  <si>
    <t>Unrealized Gain/Loss on Invest</t>
  </si>
  <si>
    <t>Income Fit Test Clinics</t>
  </si>
  <si>
    <t>Website MDA</t>
  </si>
  <si>
    <t>Review</t>
  </si>
  <si>
    <t>Dental Review CE Courses</t>
  </si>
  <si>
    <t>Dental Review Exhibits</t>
  </si>
  <si>
    <t>Dental Review Sponsorship</t>
  </si>
  <si>
    <t/>
  </si>
  <si>
    <t>Total Revenues</t>
  </si>
  <si>
    <t>Expenses</t>
  </si>
  <si>
    <t>All Mtg</t>
  </si>
  <si>
    <t>Delegates &amp; Commttees</t>
  </si>
  <si>
    <t>ADA Mtg</t>
  </si>
  <si>
    <t>Society-ADA/MDA Meetings</t>
  </si>
  <si>
    <t>Adm</t>
  </si>
  <si>
    <t>Admin Parking</t>
  </si>
  <si>
    <t>Admin-Bank/Investment Fees</t>
  </si>
  <si>
    <t>Admin-Depreciation</t>
  </si>
  <si>
    <t xml:space="preserve"> </t>
  </si>
  <si>
    <t>Admin-Insurance</t>
  </si>
  <si>
    <t>Administration</t>
  </si>
  <si>
    <t>Admin-Mileage</t>
  </si>
  <si>
    <t>Admin-Miscellaneous</t>
  </si>
  <si>
    <t>Admin-Office Supplies</t>
  </si>
  <si>
    <t>Admin-Postage</t>
  </si>
  <si>
    <t>Admin-Printing</t>
  </si>
  <si>
    <t>Bad Debt Expense</t>
  </si>
  <si>
    <t>Federal Taxes</t>
  </si>
  <si>
    <t>Interest Expense</t>
  </si>
  <si>
    <t>Late Fees/Penalty</t>
  </si>
  <si>
    <t>Michigan Treasury</t>
  </si>
  <si>
    <t>Professional Dues and licenses</t>
  </si>
  <si>
    <t>Society Board</t>
  </si>
  <si>
    <t>Society Officer/ President</t>
  </si>
  <si>
    <t>Society-Miscellaneous</t>
  </si>
  <si>
    <t>Branch Operations Expenses</t>
  </si>
  <si>
    <t>Bulletin MDA Admin Fee</t>
  </si>
  <si>
    <t>Bulletin Postage</t>
  </si>
  <si>
    <t>Bulletin Printing/Design</t>
  </si>
  <si>
    <t>BulletinEditors Dues/Fees</t>
  </si>
  <si>
    <t>Bulletin-Miscellaneous</t>
  </si>
  <si>
    <t>Comm</t>
  </si>
  <si>
    <t>Admin-Telephone</t>
  </si>
  <si>
    <t>Committee Children's Dental</t>
  </si>
  <si>
    <t>Committee New Dentists</t>
  </si>
  <si>
    <t>Internet Expenses</t>
  </si>
  <si>
    <t>Yellow Pages Advertising</t>
  </si>
  <si>
    <t>Communications</t>
  </si>
  <si>
    <t>Donations</t>
  </si>
  <si>
    <t>Public Awareness Expenese</t>
  </si>
  <si>
    <t>Society Donation/Scholarship</t>
  </si>
  <si>
    <t>Leg Acc</t>
  </si>
  <si>
    <t>Brokers Fees</t>
  </si>
  <si>
    <t>Society Legal/Accounting</t>
  </si>
  <si>
    <t>Marc Brown</t>
  </si>
  <si>
    <t>Admin-Benefits</t>
  </si>
  <si>
    <t>All Branch Meeting</t>
  </si>
  <si>
    <t>Committee Installation</t>
  </si>
  <si>
    <t>Networking Events</t>
  </si>
  <si>
    <t>Ski Weekend C.E. - Feb.</t>
  </si>
  <si>
    <t>Payroll</t>
  </si>
  <si>
    <t>MDA Admin Fee</t>
  </si>
  <si>
    <t>Review-MDA Admin Fee</t>
  </si>
  <si>
    <t>Admin-Payroll</t>
  </si>
  <si>
    <t>Payroll Taxes-Medicare</t>
  </si>
  <si>
    <t>Payroll Taxes-MESA</t>
  </si>
  <si>
    <t>Payroll Taxes-Social Security</t>
  </si>
  <si>
    <t>Personnel Expense</t>
  </si>
  <si>
    <t>Rent</t>
  </si>
  <si>
    <t>Admin-Lease Equipment</t>
  </si>
  <si>
    <t>Admin-Personal Property Taxes</t>
  </si>
  <si>
    <t>Admin-Rent/Utilities</t>
  </si>
  <si>
    <t>Admin-Repairs and Maintenance</t>
  </si>
  <si>
    <t>Office Moving Costs</t>
  </si>
  <si>
    <t>Review - Miscellaneous</t>
  </si>
  <si>
    <t>Review - President's Reception</t>
  </si>
  <si>
    <t>Review Exhibits</t>
  </si>
  <si>
    <t>Review Food</t>
  </si>
  <si>
    <t>Review Local Arrngmts/Facility</t>
  </si>
  <si>
    <t>Review Lodging</t>
  </si>
  <si>
    <t>Review Postage</t>
  </si>
  <si>
    <t>Review Printing/Promotion</t>
  </si>
  <si>
    <t>Review Promotion</t>
  </si>
  <si>
    <t>Review Speaker Honorarium/Exps</t>
  </si>
  <si>
    <t>Review-Speakers Expenses</t>
  </si>
  <si>
    <t>Admin Meals &amp; Entertainmnet</t>
  </si>
  <si>
    <t>Total Expenses</t>
  </si>
  <si>
    <t>Net Income</t>
  </si>
  <si>
    <t>Note 2016 total expense off 27.00  from report not able to locate difference</t>
  </si>
  <si>
    <t>Need to ask why this section has income when not noted in past.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</si>
</sst>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\(#,##0.0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sz val="9"/>
      <color rgb="FF000000"/>
      <name val="Arial"/>
      <family val="2"/>
    </font>
    <font>
      <sz val="11"/>
      <color theme="1"/>
      <name val="Arial"/>
      <family val="2"/>
    </font>
    <font>
      <b/>
      <sz val="10"/>
      <color theme="1"/>
      <name val="Times New Roman"/>
      <family val="1"/>
    </font>
    <font>
      <sz val="9"/>
      <color theme="1"/>
      <name val="Arial"/>
      <family val="2"/>
    </font>
    <font>
      <b/>
      <sz val="10"/>
      <color rgb="FF000000"/>
      <name val="Times New Roman"/>
      <family val="1"/>
    </font>
    <font>
      <sz val="8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0" fontId="3" fillId="0" borderId="0" xfId="0" applyFont="1"/>
    <xf numFmtId="4" fontId="3" fillId="0" borderId="0" xfId="0" applyNumberFormat="1" applyFont="1"/>
    <xf numFmtId="0" fontId="4" fillId="0" borderId="0" xfId="0" applyFont="1"/>
    <xf numFmtId="0" fontId="5" fillId="0" borderId="0" xfId="0" applyFont="1"/>
    <xf numFmtId="43" fontId="4" fillId="0" borderId="0" xfId="1" applyFont="1"/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left"/>
    </xf>
    <xf numFmtId="49" fontId="3" fillId="0" borderId="0" xfId="0" applyNumberFormat="1" applyFont="1" applyAlignment="1">
      <alignment horizontal="center"/>
    </xf>
    <xf numFmtId="14" fontId="2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14" fontId="4" fillId="0" borderId="0" xfId="0" applyNumberFormat="1" applyFont="1"/>
    <xf numFmtId="14" fontId="5" fillId="0" borderId="0" xfId="1" applyNumberFormat="1" applyFont="1"/>
    <xf numFmtId="49" fontId="3" fillId="0" borderId="0" xfId="0" applyNumberFormat="1" applyFont="1" applyAlignment="1">
      <alignment horizontal="left"/>
    </xf>
    <xf numFmtId="44" fontId="3" fillId="0" borderId="0" xfId="2" applyFont="1" applyAlignment="1"/>
    <xf numFmtId="44" fontId="3" fillId="0" borderId="0" xfId="2" applyFont="1" applyBorder="1" applyAlignment="1"/>
    <xf numFmtId="4" fontId="3" fillId="2" borderId="0" xfId="0" applyNumberFormat="1" applyFont="1" applyFill="1" applyAlignment="1">
      <alignment horizontal="right"/>
    </xf>
    <xf numFmtId="43" fontId="4" fillId="0" borderId="0" xfId="1" applyFont="1" applyFill="1"/>
    <xf numFmtId="43" fontId="5" fillId="0" borderId="0" xfId="1" applyFont="1"/>
    <xf numFmtId="49" fontId="3" fillId="3" borderId="0" xfId="0" applyNumberFormat="1" applyFont="1" applyFill="1" applyAlignment="1">
      <alignment horizontal="left"/>
    </xf>
    <xf numFmtId="4" fontId="3" fillId="3" borderId="0" xfId="0" applyNumberFormat="1" applyFont="1" applyFill="1" applyAlignment="1">
      <alignment horizontal="right"/>
    </xf>
    <xf numFmtId="4" fontId="3" fillId="4" borderId="0" xfId="0" applyNumberFormat="1" applyFont="1" applyFill="1" applyAlignment="1">
      <alignment horizontal="right"/>
    </xf>
    <xf numFmtId="4" fontId="6" fillId="4" borderId="0" xfId="0" applyNumberFormat="1" applyFont="1" applyFill="1" applyAlignment="1">
      <alignment horizontal="right"/>
    </xf>
    <xf numFmtId="43" fontId="4" fillId="4" borderId="0" xfId="1" applyFont="1" applyFill="1"/>
    <xf numFmtId="4" fontId="6" fillId="3" borderId="0" xfId="0" applyNumberFormat="1" applyFont="1" applyFill="1" applyAlignment="1">
      <alignment horizontal="right"/>
    </xf>
    <xf numFmtId="44" fontId="3" fillId="5" borderId="0" xfId="2" applyFont="1" applyFill="1" applyAlignment="1"/>
    <xf numFmtId="4" fontId="3" fillId="5" borderId="0" xfId="0" applyNumberFormat="1" applyFont="1" applyFill="1" applyAlignment="1">
      <alignment horizontal="right"/>
    </xf>
    <xf numFmtId="43" fontId="4" fillId="6" borderId="0" xfId="1" applyFont="1" applyFill="1"/>
    <xf numFmtId="39" fontId="3" fillId="2" borderId="0" xfId="0" applyNumberFormat="1" applyFont="1" applyFill="1" applyAlignment="1">
      <alignment horizontal="right"/>
    </xf>
    <xf numFmtId="44" fontId="7" fillId="0" borderId="0" xfId="2" applyFont="1" applyAlignment="1"/>
    <xf numFmtId="44" fontId="7" fillId="0" borderId="0" xfId="2" applyFont="1" applyBorder="1" applyAlignment="1"/>
    <xf numFmtId="0" fontId="3" fillId="3" borderId="0" xfId="0" applyFont="1" applyFill="1"/>
    <xf numFmtId="4" fontId="3" fillId="3" borderId="1" xfId="0" applyNumberFormat="1" applyFont="1" applyFill="1" applyBorder="1"/>
    <xf numFmtId="4" fontId="3" fillId="4" borderId="1" xfId="0" applyNumberFormat="1" applyFont="1" applyFill="1" applyBorder="1"/>
    <xf numFmtId="4" fontId="6" fillId="3" borderId="1" xfId="0" applyNumberFormat="1" applyFont="1" applyFill="1" applyBorder="1"/>
    <xf numFmtId="49" fontId="8" fillId="0" borderId="0" xfId="0" applyNumberFormat="1" applyFont="1" applyAlignment="1">
      <alignment horizontal="left"/>
    </xf>
    <xf numFmtId="44" fontId="8" fillId="0" borderId="0" xfId="2" applyFont="1" applyAlignment="1"/>
    <xf numFmtId="44" fontId="8" fillId="0" borderId="0" xfId="2" applyFont="1" applyBorder="1" applyAlignment="1"/>
    <xf numFmtId="4" fontId="8" fillId="2" borderId="0" xfId="0" applyNumberFormat="1" applyFont="1" applyFill="1" applyAlignment="1">
      <alignment horizontal="left"/>
    </xf>
    <xf numFmtId="43" fontId="0" fillId="0" borderId="0" xfId="1" applyFont="1"/>
    <xf numFmtId="43" fontId="0" fillId="0" borderId="0" xfId="1" applyFont="1" applyFill="1"/>
    <xf numFmtId="44" fontId="3" fillId="2" borderId="1" xfId="2" applyFont="1" applyFill="1" applyBorder="1" applyAlignment="1">
      <alignment horizontal="right"/>
    </xf>
    <xf numFmtId="44" fontId="3" fillId="4" borderId="1" xfId="2" applyFont="1" applyFill="1" applyBorder="1" applyAlignment="1">
      <alignment horizontal="right"/>
    </xf>
    <xf numFmtId="44" fontId="6" fillId="2" borderId="1" xfId="2" applyFont="1" applyFill="1" applyBorder="1" applyAlignment="1">
      <alignment horizontal="right"/>
    </xf>
    <xf numFmtId="43" fontId="6" fillId="2" borderId="1" xfId="1" applyFont="1" applyFill="1" applyBorder="1" applyAlignment="1">
      <alignment horizontal="right"/>
    </xf>
    <xf numFmtId="4" fontId="3" fillId="2" borderId="0" xfId="0" applyNumberFormat="1" applyFont="1" applyFill="1"/>
    <xf numFmtId="14" fontId="3" fillId="0" borderId="0" xfId="2" applyNumberFormat="1" applyFont="1" applyAlignment="1"/>
    <xf numFmtId="14" fontId="3" fillId="0" borderId="0" xfId="0" applyNumberFormat="1" applyFont="1"/>
    <xf numFmtId="14" fontId="3" fillId="0" borderId="0" xfId="2" applyNumberFormat="1" applyFont="1" applyBorder="1" applyAlignment="1"/>
    <xf numFmtId="14" fontId="3" fillId="2" borderId="0" xfId="0" applyNumberFormat="1" applyFont="1" applyFill="1"/>
    <xf numFmtId="49" fontId="3" fillId="4" borderId="0" xfId="0" applyNumberFormat="1" applyFont="1" applyFill="1" applyAlignment="1">
      <alignment horizontal="left"/>
    </xf>
    <xf numFmtId="44" fontId="3" fillId="4" borderId="0" xfId="2" applyFont="1" applyFill="1" applyAlignment="1"/>
    <xf numFmtId="44" fontId="3" fillId="4" borderId="0" xfId="2" applyFont="1" applyFill="1" applyBorder="1" applyAlignment="1"/>
    <xf numFmtId="0" fontId="4" fillId="4" borderId="0" xfId="0" applyFont="1" applyFill="1"/>
    <xf numFmtId="43" fontId="5" fillId="4" borderId="0" xfId="1" applyFont="1" applyFill="1"/>
    <xf numFmtId="4" fontId="3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right"/>
    </xf>
    <xf numFmtId="44" fontId="3" fillId="3" borderId="0" xfId="2" applyFont="1" applyFill="1" applyAlignment="1"/>
    <xf numFmtId="44" fontId="3" fillId="3" borderId="0" xfId="2" applyFont="1" applyFill="1" applyBorder="1" applyAlignment="1"/>
    <xf numFmtId="0" fontId="4" fillId="3" borderId="0" xfId="0" applyFont="1" applyFill="1"/>
    <xf numFmtId="43" fontId="5" fillId="3" borderId="0" xfId="1" applyFont="1" applyFill="1"/>
    <xf numFmtId="43" fontId="5" fillId="0" borderId="0" xfId="1" applyFont="1" applyFill="1"/>
    <xf numFmtId="43" fontId="9" fillId="0" borderId="0" xfId="1" applyFont="1"/>
    <xf numFmtId="49" fontId="7" fillId="0" borderId="0" xfId="0" applyNumberFormat="1" applyFont="1" applyAlignment="1">
      <alignment horizontal="left"/>
    </xf>
    <xf numFmtId="4" fontId="7" fillId="2" borderId="0" xfId="0" applyNumberFormat="1" applyFont="1" applyFill="1" applyAlignment="1">
      <alignment horizontal="right"/>
    </xf>
    <xf numFmtId="49" fontId="7" fillId="3" borderId="0" xfId="0" applyNumberFormat="1" applyFont="1" applyFill="1" applyAlignment="1">
      <alignment horizontal="left"/>
    </xf>
    <xf numFmtId="4" fontId="7" fillId="3" borderId="0" xfId="0" applyNumberFormat="1" applyFont="1" applyFill="1" applyAlignment="1">
      <alignment horizontal="right"/>
    </xf>
    <xf numFmtId="4" fontId="7" fillId="4" borderId="0" xfId="0" applyNumberFormat="1" applyFont="1" applyFill="1" applyAlignment="1">
      <alignment horizontal="right"/>
    </xf>
    <xf numFmtId="4" fontId="10" fillId="3" borderId="0" xfId="0" applyNumberFormat="1" applyFont="1" applyFill="1" applyAlignment="1">
      <alignment horizontal="right"/>
    </xf>
    <xf numFmtId="43" fontId="9" fillId="0" borderId="0" xfId="1" applyFont="1" applyBorder="1"/>
    <xf numFmtId="43" fontId="5" fillId="7" borderId="0" xfId="1" applyFont="1" applyFill="1"/>
    <xf numFmtId="43" fontId="4" fillId="7" borderId="0" xfId="1" applyFont="1" applyFill="1"/>
    <xf numFmtId="44" fontId="3" fillId="0" borderId="1" xfId="2" applyFont="1" applyBorder="1" applyAlignment="1"/>
    <xf numFmtId="4" fontId="3" fillId="2" borderId="1" xfId="0" applyNumberFormat="1" applyFont="1" applyFill="1" applyBorder="1" applyAlignment="1">
      <alignment horizontal="right"/>
    </xf>
    <xf numFmtId="43" fontId="5" fillId="0" borderId="1" xfId="1" applyFont="1" applyBorder="1"/>
    <xf numFmtId="43" fontId="3" fillId="2" borderId="1" xfId="1" applyFont="1" applyFill="1" applyBorder="1" applyAlignment="1">
      <alignment horizontal="right"/>
    </xf>
    <xf numFmtId="44" fontId="8" fillId="0" borderId="2" xfId="2" applyFont="1" applyBorder="1" applyAlignment="1"/>
    <xf numFmtId="44" fontId="3" fillId="0" borderId="3" xfId="2" applyFont="1" applyBorder="1" applyAlignment="1"/>
    <xf numFmtId="44" fontId="3" fillId="2" borderId="0" xfId="2" applyFont="1" applyFill="1" applyAlignment="1"/>
    <xf numFmtId="44" fontId="4" fillId="0" borderId="3" xfId="2" applyFont="1" applyBorder="1"/>
    <xf numFmtId="44" fontId="4" fillId="0" borderId="3" xfId="0" applyNumberFormat="1" applyFont="1" applyBorder="1"/>
    <xf numFmtId="44" fontId="4" fillId="0" borderId="0" xfId="0" applyNumberFormat="1" applyFont="1"/>
    <xf numFmtId="43" fontId="4" fillId="0" borderId="3" xfId="1" applyFont="1" applyFill="1" applyBorder="1"/>
    <xf numFmtId="0" fontId="8" fillId="0" borderId="0" xfId="0" applyFont="1"/>
    <xf numFmtId="164" fontId="8" fillId="0" borderId="0" xfId="0" applyNumberFormat="1" applyFont="1" applyAlignment="1">
      <alignment horizontal="right"/>
    </xf>
    <xf numFmtId="164" fontId="8" fillId="0" borderId="4" xfId="0" applyNumberFormat="1" applyFont="1" applyBorder="1" applyAlignment="1">
      <alignment horizontal="right"/>
    </xf>
    <xf numFmtId="0" fontId="11" fillId="0" borderId="0" xfId="0" applyFont="1"/>
    <xf numFmtId="14" fontId="11" fillId="0" borderId="0" xfId="0" applyNumberFormat="1" applyFont="1"/>
    <xf numFmtId="14" fontId="9" fillId="0" borderId="0" xfId="1" applyNumberFormat="1" applyFont="1"/>
    <xf numFmtId="43" fontId="11" fillId="0" borderId="0" xfId="1" applyFont="1"/>
    <xf numFmtId="0" fontId="12" fillId="6" borderId="0" xfId="0" applyFont="1" applyFill="1" applyAlignment="1">
      <alignment horizontal="left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AA489-9D28-41CB-8BF2-40F0448046C9}">
  <sheetPr>
    <pageSetUpPr fitToPage="1"/>
  </sheetPr>
  <dimension ref="A1:U122"/>
  <sheetViews>
    <sheetView tabSelected="1" zoomScale="75" zoomScaleNormal="75" workbookViewId="0">
      <pane xSplit="2" ySplit="4" topLeftCell="F5" activePane="bottomRight" state="frozen"/>
      <selection pane="topRight" activeCell="C1" sqref="C1"/>
      <selection pane="bottomLeft" activeCell="A5" sqref="A5"/>
      <selection pane="bottomRight" activeCell="U31" sqref="U31"/>
    </sheetView>
  </sheetViews>
  <sheetFormatPr defaultColWidth="9.1796875" defaultRowHeight="13" x14ac:dyDescent="0.3"/>
  <cols>
    <col min="1" max="1" width="17.81640625" style="2" customWidth="1"/>
    <col min="2" max="2" width="38.81640625" style="2" customWidth="1"/>
    <col min="3" max="3" width="14.453125" style="3" customWidth="1"/>
    <col min="4" max="4" width="4.26953125" style="2" customWidth="1"/>
    <col min="5" max="5" width="15.81640625" style="2" customWidth="1"/>
    <col min="6" max="6" width="2.7265625" style="2" customWidth="1"/>
    <col min="7" max="7" width="15" style="2" customWidth="1"/>
    <col min="8" max="8" width="2.7265625" style="2" customWidth="1"/>
    <col min="9" max="9" width="11.90625" style="2" customWidth="1"/>
    <col min="10" max="10" width="2.54296875" style="2" customWidth="1"/>
    <col min="11" max="11" width="15.81640625" style="4" customWidth="1"/>
    <col min="12" max="12" width="3.26953125" style="4" customWidth="1"/>
    <col min="13" max="13" width="11.54296875" style="4" bestFit="1" customWidth="1"/>
    <col min="14" max="14" width="3.1796875" style="4" customWidth="1"/>
    <col min="15" max="15" width="14.453125" style="4" customWidth="1"/>
    <col min="16" max="16" width="4.7265625" style="4" customWidth="1"/>
    <col min="17" max="17" width="15.54296875" style="5" bestFit="1" customWidth="1"/>
    <col min="18" max="18" width="16.26953125" style="6" customWidth="1"/>
    <col min="19" max="19" width="24.26953125" style="6" customWidth="1"/>
    <col min="20" max="20" width="9.1796875" style="4"/>
    <col min="21" max="21" width="10.26953125" style="4" bestFit="1" customWidth="1"/>
    <col min="22" max="16384" width="9.1796875" style="4"/>
  </cols>
  <sheetData>
    <row r="1" spans="1:19" x14ac:dyDescent="0.3">
      <c r="A1" s="1" t="s">
        <v>0</v>
      </c>
    </row>
    <row r="2" spans="1:19" x14ac:dyDescent="0.3">
      <c r="A2" s="1" t="s">
        <v>1</v>
      </c>
    </row>
    <row r="3" spans="1:19" x14ac:dyDescent="0.3">
      <c r="E3" s="7" t="s">
        <v>2</v>
      </c>
      <c r="F3" s="7"/>
      <c r="G3" s="7"/>
      <c r="H3" s="7"/>
      <c r="I3" s="7"/>
      <c r="J3" s="7"/>
    </row>
    <row r="4" spans="1:19" x14ac:dyDescent="0.3">
      <c r="A4" s="8" t="s">
        <v>3</v>
      </c>
      <c r="B4" s="9"/>
      <c r="C4" s="10">
        <v>41274</v>
      </c>
      <c r="D4" s="9"/>
      <c r="E4" s="10">
        <v>41639</v>
      </c>
      <c r="F4" s="11"/>
      <c r="G4" s="10">
        <v>42004</v>
      </c>
      <c r="H4" s="12"/>
      <c r="I4" s="10">
        <v>42369</v>
      </c>
      <c r="K4" s="13" t="s">
        <v>4</v>
      </c>
      <c r="L4" s="89"/>
      <c r="M4" s="90">
        <v>43100</v>
      </c>
      <c r="N4" s="89"/>
      <c r="O4" s="90">
        <v>43465</v>
      </c>
      <c r="P4" s="89"/>
      <c r="Q4" s="91">
        <v>43830</v>
      </c>
      <c r="R4" s="92">
        <v>44196</v>
      </c>
      <c r="S4" s="92" t="s">
        <v>5</v>
      </c>
    </row>
    <row r="5" spans="1:19" x14ac:dyDescent="0.3">
      <c r="A5" s="16" t="s">
        <v>6</v>
      </c>
      <c r="B5" s="16" t="s">
        <v>7</v>
      </c>
      <c r="C5" s="17">
        <v>4540</v>
      </c>
      <c r="D5" s="16"/>
      <c r="E5" s="17">
        <v>4425</v>
      </c>
      <c r="F5" s="18"/>
      <c r="G5" s="17">
        <v>1630</v>
      </c>
      <c r="H5" s="18"/>
      <c r="I5" s="17">
        <v>3960</v>
      </c>
      <c r="K5" s="19">
        <v>3240</v>
      </c>
      <c r="M5" s="4">
        <v>17661</v>
      </c>
      <c r="O5" s="20">
        <v>21787</v>
      </c>
      <c r="Q5" s="21">
        <v>24800</v>
      </c>
      <c r="R5" s="6">
        <v>31273</v>
      </c>
      <c r="S5" s="6">
        <v>10409.040000000001</v>
      </c>
    </row>
    <row r="6" spans="1:19" x14ac:dyDescent="0.3">
      <c r="A6" s="22" t="s">
        <v>8</v>
      </c>
      <c r="B6" s="22"/>
      <c r="C6" s="23">
        <f>SUM(C5)</f>
        <v>4540</v>
      </c>
      <c r="D6" s="23">
        <f t="shared" ref="D6:O6" si="0">SUM(D5)</f>
        <v>0</v>
      </c>
      <c r="E6" s="23">
        <f>SUM(E5)</f>
        <v>4425</v>
      </c>
      <c r="F6" s="23">
        <f t="shared" si="0"/>
        <v>0</v>
      </c>
      <c r="G6" s="23">
        <f t="shared" si="0"/>
        <v>1630</v>
      </c>
      <c r="H6" s="23">
        <f t="shared" si="0"/>
        <v>0</v>
      </c>
      <c r="I6" s="23">
        <f>SUM(I5)</f>
        <v>3960</v>
      </c>
      <c r="K6" s="23">
        <f>SUM(K5)</f>
        <v>3240</v>
      </c>
      <c r="L6" s="23"/>
      <c r="M6" s="23">
        <f t="shared" si="0"/>
        <v>17661</v>
      </c>
      <c r="N6" s="23"/>
      <c r="O6" s="24">
        <f t="shared" si="0"/>
        <v>21787</v>
      </c>
      <c r="P6" s="23"/>
      <c r="Q6" s="25">
        <f>Q5</f>
        <v>24800</v>
      </c>
      <c r="R6" s="26">
        <f>SUM(R5)</f>
        <v>31273</v>
      </c>
      <c r="S6" s="26">
        <f>S5</f>
        <v>10409.040000000001</v>
      </c>
    </row>
    <row r="7" spans="1:19" x14ac:dyDescent="0.3">
      <c r="A7" s="16" t="s">
        <v>9</v>
      </c>
      <c r="B7" s="16" t="s">
        <v>10</v>
      </c>
      <c r="C7" s="17">
        <v>13800.25</v>
      </c>
      <c r="D7" s="16"/>
      <c r="E7" s="17">
        <v>19668.75</v>
      </c>
      <c r="F7" s="18"/>
      <c r="G7" s="17">
        <v>15142.5</v>
      </c>
      <c r="H7" s="18"/>
      <c r="I7" s="17">
        <v>10305</v>
      </c>
      <c r="K7" s="19">
        <v>5905</v>
      </c>
      <c r="O7" s="20"/>
      <c r="Q7" s="21"/>
    </row>
    <row r="8" spans="1:19" x14ac:dyDescent="0.3">
      <c r="A8" s="16" t="s">
        <v>9</v>
      </c>
      <c r="B8" s="16" t="s">
        <v>11</v>
      </c>
      <c r="C8" s="17">
        <v>101.6</v>
      </c>
      <c r="D8" s="16"/>
      <c r="E8" s="17">
        <v>43.2</v>
      </c>
      <c r="F8" s="18"/>
      <c r="G8" s="17">
        <v>78.599999999999994</v>
      </c>
      <c r="H8" s="18"/>
      <c r="I8" s="17">
        <v>97.6</v>
      </c>
      <c r="K8" s="19">
        <v>26.8</v>
      </c>
      <c r="M8" s="4">
        <v>140</v>
      </c>
      <c r="O8" s="20"/>
      <c r="Q8" s="21"/>
    </row>
    <row r="9" spans="1:19" x14ac:dyDescent="0.3">
      <c r="A9" s="22" t="s">
        <v>9</v>
      </c>
      <c r="B9" s="22"/>
      <c r="C9" s="23">
        <f>SUM(C7:C8)</f>
        <v>13901.85</v>
      </c>
      <c r="D9" s="23">
        <f t="shared" ref="D9:O9" si="1">SUM(D7:D8)</f>
        <v>0</v>
      </c>
      <c r="E9" s="23">
        <f>SUM(E7:E8)</f>
        <v>19711.95</v>
      </c>
      <c r="F9" s="23">
        <f t="shared" si="1"/>
        <v>0</v>
      </c>
      <c r="G9" s="23">
        <f t="shared" si="1"/>
        <v>15221.1</v>
      </c>
      <c r="H9" s="23">
        <f t="shared" si="1"/>
        <v>0</v>
      </c>
      <c r="I9" s="23">
        <f>SUM(I7:I8)</f>
        <v>10402.6</v>
      </c>
      <c r="K9" s="23">
        <f>SUM(K7:K8)</f>
        <v>5931.8</v>
      </c>
      <c r="L9" s="23"/>
      <c r="M9" s="23">
        <f t="shared" si="1"/>
        <v>140</v>
      </c>
      <c r="N9" s="23"/>
      <c r="O9" s="24">
        <f t="shared" si="1"/>
        <v>0</v>
      </c>
      <c r="P9" s="23"/>
      <c r="Q9" s="25">
        <v>0</v>
      </c>
      <c r="R9" s="26">
        <v>0</v>
      </c>
      <c r="S9" s="26">
        <v>0</v>
      </c>
    </row>
    <row r="10" spans="1:19" x14ac:dyDescent="0.3">
      <c r="A10" s="16" t="s">
        <v>12</v>
      </c>
      <c r="B10" s="16" t="s">
        <v>13</v>
      </c>
      <c r="C10" s="17">
        <v>12718.5</v>
      </c>
      <c r="D10" s="16"/>
      <c r="E10" s="17">
        <v>20577.02</v>
      </c>
      <c r="F10" s="18"/>
      <c r="G10" s="17">
        <v>4805</v>
      </c>
      <c r="H10" s="18"/>
      <c r="I10" s="17">
        <v>7517.5</v>
      </c>
      <c r="K10" s="19">
        <v>13359</v>
      </c>
      <c r="M10" s="6">
        <v>0</v>
      </c>
      <c r="Q10" s="21">
        <v>800</v>
      </c>
    </row>
    <row r="11" spans="1:19" x14ac:dyDescent="0.3">
      <c r="A11" s="22" t="s">
        <v>14</v>
      </c>
      <c r="B11" s="22"/>
      <c r="C11" s="23">
        <f>SUM(C10)</f>
        <v>12718.5</v>
      </c>
      <c r="D11" s="23">
        <f t="shared" ref="D11:O11" si="2">SUM(D10)</f>
        <v>0</v>
      </c>
      <c r="E11" s="23">
        <f>SUM(E10)</f>
        <v>20577.02</v>
      </c>
      <c r="F11" s="23">
        <f t="shared" si="2"/>
        <v>0</v>
      </c>
      <c r="G11" s="23">
        <f t="shared" si="2"/>
        <v>4805</v>
      </c>
      <c r="H11" s="23">
        <f t="shared" si="2"/>
        <v>0</v>
      </c>
      <c r="I11" s="23">
        <f>SUM(I10)</f>
        <v>7517.5</v>
      </c>
      <c r="K11" s="23">
        <f>SUM(K10)</f>
        <v>13359</v>
      </c>
      <c r="L11" s="23"/>
      <c r="M11" s="23">
        <f t="shared" si="2"/>
        <v>0</v>
      </c>
      <c r="N11" s="23"/>
      <c r="O11" s="24">
        <f t="shared" si="2"/>
        <v>0</v>
      </c>
      <c r="P11" s="23"/>
      <c r="Q11" s="27">
        <f>Q10</f>
        <v>800</v>
      </c>
      <c r="R11" s="26">
        <v>0</v>
      </c>
      <c r="S11" s="26">
        <v>0</v>
      </c>
    </row>
    <row r="12" spans="1:19" x14ac:dyDescent="0.3">
      <c r="A12" s="16" t="s">
        <v>12</v>
      </c>
      <c r="B12" s="16" t="s">
        <v>15</v>
      </c>
      <c r="C12" s="17">
        <v>31675</v>
      </c>
      <c r="D12" s="16"/>
      <c r="E12" s="17">
        <v>20195</v>
      </c>
      <c r="F12" s="18"/>
      <c r="G12" s="17">
        <v>19425</v>
      </c>
      <c r="H12" s="18"/>
      <c r="I12" s="17">
        <v>19215</v>
      </c>
      <c r="K12" s="19">
        <v>20055</v>
      </c>
      <c r="O12" s="20">
        <v>70</v>
      </c>
      <c r="Q12" s="21"/>
    </row>
    <row r="13" spans="1:19" x14ac:dyDescent="0.3">
      <c r="A13" s="16" t="s">
        <v>12</v>
      </c>
      <c r="B13" s="16" t="s">
        <v>16</v>
      </c>
      <c r="C13" s="28">
        <v>158530</v>
      </c>
      <c r="D13" s="16"/>
      <c r="E13" s="17">
        <v>126476</v>
      </c>
      <c r="F13" s="18"/>
      <c r="G13" s="17">
        <v>122708</v>
      </c>
      <c r="H13" s="18"/>
      <c r="I13" s="17">
        <v>90229</v>
      </c>
      <c r="K13" s="29">
        <v>133505</v>
      </c>
      <c r="M13" s="6">
        <v>116176</v>
      </c>
      <c r="O13" s="20">
        <v>99501</v>
      </c>
      <c r="Q13" s="21">
        <v>118751</v>
      </c>
      <c r="R13" s="6">
        <v>110193</v>
      </c>
      <c r="S13" s="6">
        <v>105446.62</v>
      </c>
    </row>
    <row r="14" spans="1:19" x14ac:dyDescent="0.3">
      <c r="A14" s="22" t="s">
        <v>17</v>
      </c>
      <c r="B14" s="22"/>
      <c r="C14" s="23">
        <f>SUM(C12:C13)</f>
        <v>190205</v>
      </c>
      <c r="D14" s="23">
        <f t="shared" ref="D14:O14" si="3">SUM(D12:D13)</f>
        <v>0</v>
      </c>
      <c r="E14" s="23">
        <f>SUM(E12:E13)</f>
        <v>146671</v>
      </c>
      <c r="F14" s="23">
        <f t="shared" si="3"/>
        <v>0</v>
      </c>
      <c r="G14" s="23">
        <f t="shared" si="3"/>
        <v>142133</v>
      </c>
      <c r="H14" s="23">
        <f t="shared" si="3"/>
        <v>0</v>
      </c>
      <c r="I14" s="23">
        <f>SUM(I12:I13)</f>
        <v>109444</v>
      </c>
      <c r="K14" s="23">
        <f>SUM(K12:K13)</f>
        <v>153560</v>
      </c>
      <c r="L14" s="23"/>
      <c r="M14" s="23">
        <f t="shared" si="3"/>
        <v>116176</v>
      </c>
      <c r="N14" s="23"/>
      <c r="O14" s="24">
        <f t="shared" si="3"/>
        <v>99571</v>
      </c>
      <c r="P14" s="23"/>
      <c r="Q14" s="25">
        <f>Q13</f>
        <v>118751</v>
      </c>
      <c r="R14" s="26">
        <f>R13</f>
        <v>110193</v>
      </c>
      <c r="S14" s="26">
        <f>S13</f>
        <v>105446.62</v>
      </c>
    </row>
    <row r="15" spans="1:19" x14ac:dyDescent="0.3">
      <c r="A15" s="16" t="s">
        <v>18</v>
      </c>
      <c r="B15" s="16" t="s">
        <v>19</v>
      </c>
      <c r="C15" s="17">
        <v>2770</v>
      </c>
      <c r="D15" s="16"/>
      <c r="E15" s="17">
        <v>2820</v>
      </c>
      <c r="F15" s="18"/>
      <c r="G15" s="17">
        <v>2100</v>
      </c>
      <c r="H15" s="18"/>
      <c r="I15" s="17">
        <v>1335</v>
      </c>
      <c r="K15" s="19">
        <v>1800</v>
      </c>
      <c r="O15" s="20"/>
      <c r="Q15" s="21"/>
    </row>
    <row r="16" spans="1:19" x14ac:dyDescent="0.3">
      <c r="A16" s="16" t="s">
        <v>18</v>
      </c>
      <c r="B16" s="16" t="s">
        <v>20</v>
      </c>
      <c r="C16" s="17">
        <v>0</v>
      </c>
      <c r="D16" s="16"/>
      <c r="E16" s="17">
        <v>0</v>
      </c>
      <c r="F16" s="18"/>
      <c r="G16" s="17">
        <v>1100</v>
      </c>
      <c r="H16" s="18"/>
      <c r="I16" s="17">
        <v>0</v>
      </c>
      <c r="K16" s="19">
        <v>0</v>
      </c>
      <c r="M16" s="4">
        <v>0</v>
      </c>
      <c r="O16" s="20">
        <v>0</v>
      </c>
      <c r="Q16" s="21"/>
    </row>
    <row r="17" spans="1:20" x14ac:dyDescent="0.3">
      <c r="A17" s="16" t="s">
        <v>18</v>
      </c>
      <c r="B17" s="16" t="s">
        <v>21</v>
      </c>
      <c r="C17" s="17"/>
      <c r="D17" s="16"/>
      <c r="E17" s="17"/>
      <c r="F17" s="18"/>
      <c r="G17" s="17"/>
      <c r="H17" s="18"/>
      <c r="I17" s="17"/>
      <c r="K17" s="19">
        <v>990</v>
      </c>
      <c r="M17" s="4">
        <v>7202</v>
      </c>
      <c r="O17" s="20">
        <v>7311.5</v>
      </c>
      <c r="Q17" s="21">
        <v>16500</v>
      </c>
      <c r="S17" s="6">
        <v>1700</v>
      </c>
    </row>
    <row r="18" spans="1:20" x14ac:dyDescent="0.3">
      <c r="A18" s="16" t="s">
        <v>18</v>
      </c>
      <c r="B18" s="16" t="s">
        <v>22</v>
      </c>
      <c r="C18" s="17">
        <v>0</v>
      </c>
      <c r="D18" s="16"/>
      <c r="E18" s="17">
        <v>1192</v>
      </c>
      <c r="F18" s="18"/>
      <c r="G18" s="17">
        <v>696.43</v>
      </c>
      <c r="H18" s="18"/>
      <c r="I18" s="17">
        <v>1024</v>
      </c>
      <c r="K18" s="19">
        <v>600</v>
      </c>
      <c r="O18" s="20"/>
      <c r="Q18" s="21"/>
    </row>
    <row r="19" spans="1:20" x14ac:dyDescent="0.3">
      <c r="A19" s="16" t="s">
        <v>18</v>
      </c>
      <c r="B19" s="16" t="s">
        <v>23</v>
      </c>
      <c r="C19" s="17">
        <v>0</v>
      </c>
      <c r="D19" s="16"/>
      <c r="E19" s="17">
        <v>0</v>
      </c>
      <c r="F19" s="18"/>
      <c r="G19" s="17">
        <v>1734</v>
      </c>
      <c r="H19" s="18"/>
      <c r="I19" s="17">
        <v>100</v>
      </c>
      <c r="K19" s="19">
        <v>60</v>
      </c>
      <c r="O19" s="20"/>
      <c r="Q19" s="21"/>
    </row>
    <row r="20" spans="1:20" x14ac:dyDescent="0.3">
      <c r="A20" s="22" t="s">
        <v>18</v>
      </c>
      <c r="B20" s="22"/>
      <c r="C20" s="23">
        <f>SUM(C15:C19)</f>
        <v>2770</v>
      </c>
      <c r="D20" s="23">
        <f t="shared" ref="D20:O20" si="4">SUM(D15:D19)</f>
        <v>0</v>
      </c>
      <c r="E20" s="23">
        <f>SUM(E15:E19)</f>
        <v>4012</v>
      </c>
      <c r="F20" s="23">
        <f t="shared" si="4"/>
        <v>0</v>
      </c>
      <c r="G20" s="23">
        <f t="shared" si="4"/>
        <v>5630.43</v>
      </c>
      <c r="H20" s="23">
        <f t="shared" si="4"/>
        <v>0</v>
      </c>
      <c r="I20" s="23">
        <f>SUM(I15:I19)</f>
        <v>2459</v>
      </c>
      <c r="K20" s="23">
        <f>SUM(K15:K19)</f>
        <v>3450</v>
      </c>
      <c r="L20" s="23"/>
      <c r="M20" s="23">
        <f t="shared" si="4"/>
        <v>7202</v>
      </c>
      <c r="N20" s="23"/>
      <c r="O20" s="24">
        <f t="shared" si="4"/>
        <v>7311.5</v>
      </c>
      <c r="P20" s="23"/>
      <c r="Q20" s="27">
        <f>Q17</f>
        <v>16500</v>
      </c>
      <c r="R20" s="26">
        <v>0</v>
      </c>
      <c r="S20" s="26">
        <f>S17</f>
        <v>1700</v>
      </c>
    </row>
    <row r="21" spans="1:20" x14ac:dyDescent="0.3">
      <c r="A21" s="16" t="s">
        <v>24</v>
      </c>
      <c r="B21" s="16" t="s">
        <v>25</v>
      </c>
      <c r="C21" s="17"/>
      <c r="D21" s="16"/>
      <c r="E21" s="17"/>
      <c r="F21" s="18"/>
      <c r="G21" s="17"/>
      <c r="H21" s="18"/>
      <c r="I21" s="17"/>
      <c r="K21" s="19"/>
      <c r="O21" s="20">
        <v>5000</v>
      </c>
      <c r="Q21" s="21">
        <v>5000</v>
      </c>
      <c r="R21" s="6">
        <v>5000</v>
      </c>
    </row>
    <row r="22" spans="1:20" x14ac:dyDescent="0.3">
      <c r="A22" s="16" t="s">
        <v>24</v>
      </c>
      <c r="B22" s="16" t="s">
        <v>26</v>
      </c>
      <c r="C22" s="17">
        <v>4.16</v>
      </c>
      <c r="D22" s="16"/>
      <c r="E22" s="17">
        <v>18.559999999999999</v>
      </c>
      <c r="F22" s="18"/>
      <c r="G22" s="17">
        <v>15.59</v>
      </c>
      <c r="H22" s="18"/>
      <c r="I22" s="17">
        <v>3034.19</v>
      </c>
      <c r="K22" s="19">
        <v>2082.17</v>
      </c>
      <c r="O22" s="20"/>
      <c r="Q22" s="21"/>
      <c r="S22" s="30">
        <v>3237.76</v>
      </c>
      <c r="T22" s="93" t="s">
        <v>119</v>
      </c>
    </row>
    <row r="23" spans="1:20" x14ac:dyDescent="0.3">
      <c r="A23" s="16" t="s">
        <v>24</v>
      </c>
      <c r="B23" s="16" t="s">
        <v>27</v>
      </c>
      <c r="C23" s="17">
        <v>0</v>
      </c>
      <c r="D23" s="16"/>
      <c r="E23" s="17">
        <v>0</v>
      </c>
      <c r="F23" s="18"/>
      <c r="G23" s="17">
        <v>-67.680000000000007</v>
      </c>
      <c r="H23" s="18"/>
      <c r="I23" s="17">
        <v>0</v>
      </c>
      <c r="K23" s="19">
        <v>0</v>
      </c>
      <c r="M23" s="4">
        <v>0</v>
      </c>
      <c r="O23" s="20">
        <v>0</v>
      </c>
      <c r="Q23" s="21"/>
      <c r="S23" s="30">
        <v>3698</v>
      </c>
      <c r="T23" s="93"/>
    </row>
    <row r="24" spans="1:20" x14ac:dyDescent="0.3">
      <c r="A24" s="16" t="s">
        <v>24</v>
      </c>
      <c r="B24" s="16" t="s">
        <v>28</v>
      </c>
      <c r="C24" s="18">
        <v>-128</v>
      </c>
      <c r="D24" s="16"/>
      <c r="E24" s="18">
        <v>0</v>
      </c>
      <c r="F24" s="18"/>
      <c r="G24" s="18">
        <v>1995.63</v>
      </c>
      <c r="H24" s="18"/>
      <c r="I24" s="18">
        <v>889.2</v>
      </c>
      <c r="K24" s="19">
        <v>0</v>
      </c>
      <c r="M24" s="4">
        <v>408</v>
      </c>
      <c r="O24" s="20">
        <v>218.82</v>
      </c>
      <c r="Q24" s="21"/>
      <c r="T24" s="93"/>
    </row>
    <row r="25" spans="1:20" x14ac:dyDescent="0.3">
      <c r="A25" s="16" t="s">
        <v>24</v>
      </c>
      <c r="B25" s="16" t="s">
        <v>29</v>
      </c>
      <c r="C25" s="17">
        <v>0</v>
      </c>
      <c r="D25" s="16"/>
      <c r="E25" s="17">
        <v>0</v>
      </c>
      <c r="F25" s="18"/>
      <c r="G25" s="17">
        <v>0</v>
      </c>
      <c r="H25" s="18"/>
      <c r="I25" s="17">
        <v>-986.69</v>
      </c>
      <c r="K25" s="31">
        <v>-6487.26</v>
      </c>
      <c r="O25" s="20"/>
      <c r="Q25" s="21"/>
      <c r="T25" s="93"/>
    </row>
    <row r="26" spans="1:20" x14ac:dyDescent="0.3">
      <c r="A26" s="16" t="s">
        <v>24</v>
      </c>
      <c r="B26" s="16" t="s">
        <v>30</v>
      </c>
      <c r="C26" s="17">
        <v>16.7</v>
      </c>
      <c r="D26" s="16"/>
      <c r="E26" s="17">
        <v>5.57</v>
      </c>
      <c r="F26" s="18"/>
      <c r="G26" s="17">
        <v>-9.7200000000000006</v>
      </c>
      <c r="H26" s="18"/>
      <c r="I26" s="17">
        <v>-7624.16</v>
      </c>
      <c r="K26" s="19">
        <v>10211.58</v>
      </c>
      <c r="O26" s="20">
        <v>-7189</v>
      </c>
      <c r="Q26" s="21"/>
      <c r="S26" s="30">
        <v>9261.4699999999993</v>
      </c>
      <c r="T26" s="93"/>
    </row>
    <row r="27" spans="1:20" x14ac:dyDescent="0.3">
      <c r="A27" s="16" t="s">
        <v>24</v>
      </c>
      <c r="B27" s="16" t="s">
        <v>31</v>
      </c>
      <c r="C27" s="17"/>
      <c r="D27" s="16"/>
      <c r="E27" s="17"/>
      <c r="F27" s="18"/>
      <c r="G27" s="17"/>
      <c r="H27" s="18"/>
      <c r="I27" s="17"/>
      <c r="K27" s="19"/>
      <c r="O27" s="20"/>
      <c r="Q27" s="21"/>
      <c r="S27" s="6">
        <v>1233.0999999999999</v>
      </c>
    </row>
    <row r="28" spans="1:20" x14ac:dyDescent="0.3">
      <c r="A28" s="16" t="s">
        <v>24</v>
      </c>
      <c r="B28" s="16" t="s">
        <v>32</v>
      </c>
      <c r="C28" s="17"/>
      <c r="D28" s="16"/>
      <c r="E28" s="17"/>
      <c r="F28" s="18"/>
      <c r="G28" s="17"/>
      <c r="H28" s="18"/>
      <c r="I28" s="17"/>
      <c r="K28" s="19"/>
      <c r="O28" s="20">
        <v>480</v>
      </c>
      <c r="Q28" s="21">
        <v>480</v>
      </c>
    </row>
    <row r="29" spans="1:20" x14ac:dyDescent="0.3">
      <c r="A29" s="22" t="s">
        <v>24</v>
      </c>
      <c r="B29" s="22"/>
      <c r="C29" s="23">
        <f>SUM(C22:C28)</f>
        <v>-107.14</v>
      </c>
      <c r="D29" s="23">
        <f t="shared" ref="D29:M29" si="5">SUM(D22:D28)</f>
        <v>0</v>
      </c>
      <c r="E29" s="23">
        <f>SUM(E22:E28)</f>
        <v>24.13</v>
      </c>
      <c r="F29" s="23">
        <f t="shared" si="5"/>
        <v>0</v>
      </c>
      <c r="G29" s="23">
        <f t="shared" si="5"/>
        <v>1933.8200000000002</v>
      </c>
      <c r="H29" s="23">
        <f t="shared" si="5"/>
        <v>0</v>
      </c>
      <c r="I29" s="23">
        <f>SUM(I22:I28)</f>
        <v>-4687.4599999999991</v>
      </c>
      <c r="K29" s="23">
        <f>SUM(K22:K28)</f>
        <v>5806.49</v>
      </c>
      <c r="L29" s="23"/>
      <c r="M29" s="23">
        <f t="shared" si="5"/>
        <v>408</v>
      </c>
      <c r="N29" s="23"/>
      <c r="O29" s="24">
        <f>SUM(O21:O28)</f>
        <v>-1490.1800000000003</v>
      </c>
      <c r="P29" s="23"/>
      <c r="Q29" s="27">
        <f>SUM(Q21:Q28)</f>
        <v>5480</v>
      </c>
      <c r="R29" s="26">
        <f>R21</f>
        <v>5000</v>
      </c>
      <c r="S29" s="26">
        <f>SUM(S21:S28)</f>
        <v>17430.329999999998</v>
      </c>
    </row>
    <row r="30" spans="1:20" x14ac:dyDescent="0.3">
      <c r="A30" s="16" t="s">
        <v>33</v>
      </c>
      <c r="B30" s="16" t="s">
        <v>34</v>
      </c>
      <c r="C30" s="32">
        <v>47335</v>
      </c>
      <c r="D30" s="16"/>
      <c r="E30" s="32">
        <v>28055</v>
      </c>
      <c r="F30" s="18"/>
      <c r="G30" s="32">
        <v>63992.5</v>
      </c>
      <c r="H30" s="33"/>
      <c r="I30" s="17">
        <v>31915</v>
      </c>
      <c r="K30" s="19">
        <v>29242</v>
      </c>
      <c r="M30" s="6">
        <v>14920</v>
      </c>
      <c r="O30" s="20">
        <v>21035</v>
      </c>
      <c r="Q30" s="21">
        <v>18330</v>
      </c>
    </row>
    <row r="31" spans="1:20" x14ac:dyDescent="0.3">
      <c r="A31" s="16" t="s">
        <v>33</v>
      </c>
      <c r="B31" s="16" t="s">
        <v>35</v>
      </c>
      <c r="C31" s="32">
        <v>44000</v>
      </c>
      <c r="D31" s="16"/>
      <c r="E31" s="32">
        <v>49885</v>
      </c>
      <c r="F31" s="18"/>
      <c r="G31" s="32">
        <v>36000</v>
      </c>
      <c r="H31" s="33"/>
      <c r="I31" s="17">
        <v>32900</v>
      </c>
      <c r="K31" s="19">
        <v>22550</v>
      </c>
      <c r="M31" s="4">
        <v>26233</v>
      </c>
      <c r="O31" s="20">
        <v>30175</v>
      </c>
      <c r="Q31" s="21">
        <v>28000</v>
      </c>
    </row>
    <row r="32" spans="1:20" x14ac:dyDescent="0.3">
      <c r="A32" s="16" t="s">
        <v>33</v>
      </c>
      <c r="B32" s="16" t="s">
        <v>36</v>
      </c>
      <c r="C32" s="32">
        <v>1500</v>
      </c>
      <c r="D32" s="16"/>
      <c r="E32" s="32">
        <v>5450</v>
      </c>
      <c r="F32" s="18"/>
      <c r="G32" s="32">
        <v>2450</v>
      </c>
      <c r="H32" s="33"/>
      <c r="I32" s="17">
        <v>1000</v>
      </c>
      <c r="K32" s="19">
        <v>8000</v>
      </c>
      <c r="O32" s="20"/>
      <c r="Q32" s="21"/>
    </row>
    <row r="33" spans="1:19" x14ac:dyDescent="0.3">
      <c r="A33" s="34" t="s">
        <v>33</v>
      </c>
      <c r="B33" s="34"/>
      <c r="C33" s="35">
        <f>SUM(C30:C32)</f>
        <v>92835</v>
      </c>
      <c r="D33" s="35">
        <f t="shared" ref="D33:O33" si="6">SUM(D30:D32)</f>
        <v>0</v>
      </c>
      <c r="E33" s="35">
        <f>SUM(E30:E32)</f>
        <v>83390</v>
      </c>
      <c r="F33" s="35">
        <f t="shared" si="6"/>
        <v>0</v>
      </c>
      <c r="G33" s="35">
        <f t="shared" si="6"/>
        <v>102442.5</v>
      </c>
      <c r="H33" s="35">
        <f t="shared" si="6"/>
        <v>0</v>
      </c>
      <c r="I33" s="35">
        <f>SUM(I30:I32)</f>
        <v>65815</v>
      </c>
      <c r="K33" s="35">
        <f>SUM(K30:K32)</f>
        <v>59792</v>
      </c>
      <c r="L33" s="35"/>
      <c r="M33" s="35">
        <f t="shared" si="6"/>
        <v>41153</v>
      </c>
      <c r="N33" s="35"/>
      <c r="O33" s="36">
        <f t="shared" si="6"/>
        <v>51210</v>
      </c>
      <c r="P33" s="35"/>
      <c r="Q33" s="37">
        <f>SUM(Q30:Q32)</f>
        <v>46330</v>
      </c>
      <c r="R33" s="26">
        <v>0</v>
      </c>
      <c r="S33" s="26">
        <v>0</v>
      </c>
    </row>
    <row r="34" spans="1:19" customFormat="1" ht="14.5" x14ac:dyDescent="0.35">
      <c r="A34" s="38"/>
      <c r="B34" s="38"/>
      <c r="C34" s="39"/>
      <c r="D34" s="38"/>
      <c r="E34" s="39"/>
      <c r="F34" s="40"/>
      <c r="G34" s="39"/>
      <c r="H34" s="40"/>
      <c r="I34" s="40"/>
      <c r="J34" s="2"/>
      <c r="K34" s="41"/>
      <c r="M34" s="42"/>
      <c r="O34" s="43"/>
      <c r="Q34" s="42"/>
      <c r="R34" s="42"/>
      <c r="S34" s="42"/>
    </row>
    <row r="35" spans="1:19" x14ac:dyDescent="0.3">
      <c r="A35" s="16" t="s">
        <v>37</v>
      </c>
      <c r="B35" s="16" t="s">
        <v>38</v>
      </c>
      <c r="C35" s="44">
        <f>C6+C9+C14+C20+C29+C33+C11</f>
        <v>316863.20999999996</v>
      </c>
      <c r="D35" s="44">
        <f t="shared" ref="D35:S35" si="7">D6+D9+D14+D20+D29+D33+D11</f>
        <v>0</v>
      </c>
      <c r="E35" s="44">
        <f>E6+E9+E14+E20+E29+E33+E11</f>
        <v>278811.10000000003</v>
      </c>
      <c r="F35" s="44">
        <f t="shared" si="7"/>
        <v>0</v>
      </c>
      <c r="G35" s="44">
        <f t="shared" si="7"/>
        <v>273795.84999999998</v>
      </c>
      <c r="H35" s="44">
        <f t="shared" si="7"/>
        <v>0</v>
      </c>
      <c r="I35" s="44">
        <f>I6+I9+I14+I20+I29+I33+I11</f>
        <v>194910.64</v>
      </c>
      <c r="K35" s="44">
        <f>K6+K9+K14+K20+K29+K33+K11</f>
        <v>245139.28999999998</v>
      </c>
      <c r="L35" s="44"/>
      <c r="M35" s="44">
        <f t="shared" si="7"/>
        <v>182740</v>
      </c>
      <c r="N35" s="44"/>
      <c r="O35" s="45">
        <f t="shared" si="7"/>
        <v>178389.32</v>
      </c>
      <c r="P35" s="44"/>
      <c r="Q35" s="46">
        <f t="shared" si="7"/>
        <v>212661</v>
      </c>
      <c r="R35" s="47">
        <f t="shared" si="7"/>
        <v>146466</v>
      </c>
      <c r="S35" s="47">
        <f t="shared" si="7"/>
        <v>134985.99</v>
      </c>
    </row>
    <row r="36" spans="1:19" x14ac:dyDescent="0.3">
      <c r="A36" s="9" t="s">
        <v>37</v>
      </c>
      <c r="C36" s="17"/>
      <c r="E36" s="17"/>
      <c r="F36" s="18"/>
      <c r="G36" s="17"/>
      <c r="H36" s="18"/>
      <c r="I36" s="17"/>
      <c r="K36" s="48"/>
      <c r="Q36" s="21"/>
    </row>
    <row r="37" spans="1:19" x14ac:dyDescent="0.3">
      <c r="A37" s="8" t="s">
        <v>39</v>
      </c>
      <c r="C37" s="49">
        <v>41274</v>
      </c>
      <c r="D37" s="50"/>
      <c r="E37" s="49">
        <v>41639</v>
      </c>
      <c r="F37" s="51"/>
      <c r="G37" s="49">
        <v>42004</v>
      </c>
      <c r="H37" s="51"/>
      <c r="I37" s="49">
        <v>42369</v>
      </c>
      <c r="K37" s="52" t="s">
        <v>4</v>
      </c>
      <c r="L37" s="14"/>
      <c r="M37" s="14">
        <v>43100</v>
      </c>
      <c r="N37" s="14"/>
      <c r="O37" s="14">
        <v>43465</v>
      </c>
      <c r="P37" s="14"/>
      <c r="Q37" s="15">
        <v>43830</v>
      </c>
    </row>
    <row r="38" spans="1:19" x14ac:dyDescent="0.3">
      <c r="A38" s="53" t="s">
        <v>40</v>
      </c>
      <c r="B38" s="53" t="s">
        <v>41</v>
      </c>
      <c r="C38" s="54"/>
      <c r="D38" s="53"/>
      <c r="E38" s="54"/>
      <c r="F38" s="55"/>
      <c r="G38" s="54"/>
      <c r="H38" s="55"/>
      <c r="I38" s="54"/>
      <c r="K38" s="24"/>
      <c r="L38" s="56"/>
      <c r="M38" s="56">
        <v>2477.94</v>
      </c>
      <c r="N38" s="56"/>
      <c r="O38" s="26">
        <v>2315</v>
      </c>
      <c r="P38" s="56"/>
      <c r="Q38" s="57">
        <v>363.74</v>
      </c>
      <c r="R38" s="26"/>
      <c r="S38" s="26">
        <v>638.54999999999995</v>
      </c>
    </row>
    <row r="39" spans="1:19" x14ac:dyDescent="0.3">
      <c r="A39" s="16" t="s">
        <v>42</v>
      </c>
      <c r="B39" s="16" t="s">
        <v>43</v>
      </c>
      <c r="C39" s="17">
        <v>1117.51</v>
      </c>
      <c r="D39" s="16"/>
      <c r="E39" s="17">
        <v>1215.45</v>
      </c>
      <c r="F39" s="18"/>
      <c r="G39" s="17">
        <v>4534.25</v>
      </c>
      <c r="H39" s="18"/>
      <c r="I39" s="17">
        <v>3059.76</v>
      </c>
      <c r="K39" s="19">
        <v>2635.51</v>
      </c>
      <c r="O39" s="20"/>
      <c r="Q39" s="21"/>
    </row>
    <row r="40" spans="1:19" x14ac:dyDescent="0.3">
      <c r="A40" s="22" t="s">
        <v>42</v>
      </c>
      <c r="B40" s="22"/>
      <c r="C40" s="23">
        <f>SUM(C39)</f>
        <v>1117.51</v>
      </c>
      <c r="D40" s="23">
        <f t="shared" ref="D40:O40" si="8">SUM(D39)</f>
        <v>0</v>
      </c>
      <c r="E40" s="23">
        <f>SUM(E39)</f>
        <v>1215.45</v>
      </c>
      <c r="F40" s="23">
        <f t="shared" si="8"/>
        <v>0</v>
      </c>
      <c r="G40" s="23">
        <f t="shared" si="8"/>
        <v>4534.25</v>
      </c>
      <c r="H40" s="23">
        <f t="shared" si="8"/>
        <v>0</v>
      </c>
      <c r="I40" s="23">
        <f>SUM(I39)</f>
        <v>3059.76</v>
      </c>
      <c r="K40" s="23">
        <f>SUM(K39)</f>
        <v>2635.51</v>
      </c>
      <c r="L40" s="23"/>
      <c r="M40" s="23">
        <f t="shared" si="8"/>
        <v>0</v>
      </c>
      <c r="N40" s="23"/>
      <c r="O40" s="24">
        <f t="shared" si="8"/>
        <v>0</v>
      </c>
      <c r="P40" s="23"/>
      <c r="Q40" s="27">
        <v>0</v>
      </c>
      <c r="R40" s="26"/>
      <c r="S40" s="26">
        <v>0</v>
      </c>
    </row>
    <row r="41" spans="1:19" x14ac:dyDescent="0.3">
      <c r="A41" s="16" t="s">
        <v>44</v>
      </c>
      <c r="B41" s="16" t="s">
        <v>45</v>
      </c>
      <c r="C41" s="17"/>
      <c r="D41" s="16"/>
      <c r="E41" s="17"/>
      <c r="F41" s="18"/>
      <c r="G41" s="17"/>
      <c r="H41" s="18"/>
      <c r="I41" s="17"/>
      <c r="K41" s="19">
        <v>10</v>
      </c>
      <c r="M41" s="4">
        <v>513.29999999999995</v>
      </c>
      <c r="O41" s="20"/>
      <c r="Q41" s="21"/>
    </row>
    <row r="42" spans="1:19" x14ac:dyDescent="0.3">
      <c r="A42" s="16" t="s">
        <v>44</v>
      </c>
      <c r="B42" s="16" t="s">
        <v>46</v>
      </c>
      <c r="C42" s="17">
        <v>2721.75</v>
      </c>
      <c r="D42" s="16"/>
      <c r="E42" s="17">
        <v>663.38</v>
      </c>
      <c r="F42" s="18"/>
      <c r="G42" s="17">
        <v>608.29</v>
      </c>
      <c r="H42" s="18"/>
      <c r="I42" s="17">
        <v>1498.74</v>
      </c>
      <c r="K42" s="19">
        <v>2291.33</v>
      </c>
      <c r="M42" s="4">
        <v>285.07</v>
      </c>
      <c r="O42" s="20">
        <v>1646.02</v>
      </c>
      <c r="Q42" s="21">
        <v>1852.98</v>
      </c>
      <c r="S42" s="6">
        <v>563.80999999999995</v>
      </c>
    </row>
    <row r="43" spans="1:19" x14ac:dyDescent="0.3">
      <c r="A43" s="16" t="s">
        <v>44</v>
      </c>
      <c r="B43" s="16" t="s">
        <v>47</v>
      </c>
      <c r="C43" s="17">
        <v>2233.9499999999998</v>
      </c>
      <c r="D43" s="16"/>
      <c r="E43" s="17">
        <v>2018.91</v>
      </c>
      <c r="F43" s="18"/>
      <c r="G43" s="17">
        <v>2255.5500000000002</v>
      </c>
      <c r="H43" s="18"/>
      <c r="I43" s="17">
        <v>952.58</v>
      </c>
      <c r="K43" s="19">
        <v>925.58</v>
      </c>
      <c r="M43" s="4" t="s">
        <v>48</v>
      </c>
      <c r="O43" s="20">
        <v>367</v>
      </c>
      <c r="Q43" s="21">
        <v>366.97</v>
      </c>
      <c r="S43" s="6">
        <v>366.97</v>
      </c>
    </row>
    <row r="44" spans="1:19" x14ac:dyDescent="0.3">
      <c r="A44" s="16" t="s">
        <v>44</v>
      </c>
      <c r="B44" s="16" t="s">
        <v>49</v>
      </c>
      <c r="C44" s="17">
        <v>1296</v>
      </c>
      <c r="D44" s="16"/>
      <c r="E44" s="17">
        <v>1057</v>
      </c>
      <c r="F44" s="18"/>
      <c r="G44" s="17">
        <v>1336</v>
      </c>
      <c r="H44" s="18"/>
      <c r="I44" s="17">
        <v>1349</v>
      </c>
      <c r="K44" s="19">
        <v>1382</v>
      </c>
      <c r="M44" s="4">
        <v>985</v>
      </c>
      <c r="O44" s="20">
        <v>892</v>
      </c>
      <c r="Q44" s="21">
        <v>897</v>
      </c>
      <c r="S44" s="6">
        <v>1192</v>
      </c>
    </row>
    <row r="45" spans="1:19" x14ac:dyDescent="0.3">
      <c r="A45" s="16" t="s">
        <v>44</v>
      </c>
      <c r="B45" s="16" t="s">
        <v>50</v>
      </c>
      <c r="C45" s="17">
        <v>0</v>
      </c>
      <c r="D45" s="16"/>
      <c r="E45" s="17">
        <v>3.04</v>
      </c>
      <c r="F45" s="18"/>
      <c r="G45" s="17">
        <v>0</v>
      </c>
      <c r="H45" s="18"/>
      <c r="I45" s="17">
        <v>0</v>
      </c>
      <c r="K45" s="58"/>
      <c r="M45" s="4">
        <v>600</v>
      </c>
      <c r="O45" s="20"/>
      <c r="Q45" s="21"/>
      <c r="S45" s="6">
        <v>12.5</v>
      </c>
    </row>
    <row r="46" spans="1:19" x14ac:dyDescent="0.3">
      <c r="A46" s="16" t="s">
        <v>44</v>
      </c>
      <c r="B46" s="16" t="s">
        <v>51</v>
      </c>
      <c r="C46" s="17">
        <v>723.17</v>
      </c>
      <c r="D46" s="16"/>
      <c r="E46" s="17">
        <v>88.14</v>
      </c>
      <c r="F46" s="18"/>
      <c r="G46" s="17">
        <v>346.96</v>
      </c>
      <c r="H46" s="18"/>
      <c r="I46" s="17">
        <v>0</v>
      </c>
      <c r="K46" s="19">
        <v>1844.49</v>
      </c>
      <c r="O46" s="20"/>
      <c r="Q46" s="21"/>
    </row>
    <row r="47" spans="1:19" x14ac:dyDescent="0.3">
      <c r="A47" s="16" t="s">
        <v>44</v>
      </c>
      <c r="B47" s="16" t="s">
        <v>52</v>
      </c>
      <c r="C47" s="17">
        <v>10</v>
      </c>
      <c r="D47" s="16"/>
      <c r="E47" s="17">
        <v>152.33000000000001</v>
      </c>
      <c r="F47" s="18"/>
      <c r="G47" s="17">
        <v>954.3</v>
      </c>
      <c r="H47" s="18"/>
      <c r="I47" s="17">
        <v>-20</v>
      </c>
      <c r="K47" s="59">
        <v>0</v>
      </c>
      <c r="O47" s="20"/>
      <c r="Q47" s="21"/>
    </row>
    <row r="48" spans="1:19" x14ac:dyDescent="0.3">
      <c r="A48" s="16" t="s">
        <v>44</v>
      </c>
      <c r="B48" s="16" t="s">
        <v>53</v>
      </c>
      <c r="C48" s="17">
        <v>950.71</v>
      </c>
      <c r="D48" s="16"/>
      <c r="E48" s="17">
        <v>903.88</v>
      </c>
      <c r="F48" s="18"/>
      <c r="G48" s="17">
        <v>865.77</v>
      </c>
      <c r="H48" s="18"/>
      <c r="I48" s="17">
        <v>747.64</v>
      </c>
      <c r="K48" s="19">
        <v>941.56</v>
      </c>
      <c r="O48" s="20">
        <v>1105.3800000000001</v>
      </c>
      <c r="Q48" s="21">
        <v>2854.21</v>
      </c>
      <c r="S48" s="6">
        <v>168.26</v>
      </c>
    </row>
    <row r="49" spans="1:19" x14ac:dyDescent="0.3">
      <c r="A49" s="16" t="s">
        <v>44</v>
      </c>
      <c r="B49" s="16" t="s">
        <v>54</v>
      </c>
      <c r="C49" s="17">
        <v>471.12</v>
      </c>
      <c r="D49" s="16"/>
      <c r="E49" s="17">
        <v>804.58</v>
      </c>
      <c r="F49" s="18"/>
      <c r="G49" s="17">
        <v>1107.77</v>
      </c>
      <c r="H49" s="18"/>
      <c r="I49" s="17">
        <v>570.55999999999995</v>
      </c>
      <c r="K49" s="19">
        <v>1318.77</v>
      </c>
      <c r="O49" s="20">
        <v>1233</v>
      </c>
      <c r="Q49" s="21">
        <v>240</v>
      </c>
      <c r="S49" s="6">
        <v>1063.48</v>
      </c>
    </row>
    <row r="50" spans="1:19" x14ac:dyDescent="0.3">
      <c r="A50" s="16" t="s">
        <v>44</v>
      </c>
      <c r="B50" s="16" t="s">
        <v>55</v>
      </c>
      <c r="C50" s="17">
        <v>300.75</v>
      </c>
      <c r="D50" s="16"/>
      <c r="E50" s="17">
        <v>128.16</v>
      </c>
      <c r="F50" s="18"/>
      <c r="G50" s="17">
        <v>0</v>
      </c>
      <c r="H50" s="18"/>
      <c r="I50" s="17">
        <v>0</v>
      </c>
      <c r="K50" s="19">
        <v>0</v>
      </c>
      <c r="O50" s="20"/>
      <c r="Q50" s="21"/>
      <c r="S50" s="6">
        <v>493.54</v>
      </c>
    </row>
    <row r="51" spans="1:19" x14ac:dyDescent="0.3">
      <c r="A51" s="16" t="s">
        <v>44</v>
      </c>
      <c r="B51" s="16" t="s">
        <v>56</v>
      </c>
      <c r="C51" s="17">
        <v>0</v>
      </c>
      <c r="D51" s="16"/>
      <c r="E51" s="17">
        <v>1795.22</v>
      </c>
      <c r="F51" s="18"/>
      <c r="G51" s="17">
        <v>0</v>
      </c>
      <c r="H51" s="18"/>
      <c r="I51" s="17">
        <v>0</v>
      </c>
      <c r="K51" s="19">
        <v>0</v>
      </c>
      <c r="O51" s="20"/>
      <c r="Q51" s="21"/>
    </row>
    <row r="52" spans="1:19" x14ac:dyDescent="0.3">
      <c r="A52" s="16" t="s">
        <v>44</v>
      </c>
      <c r="B52" s="16" t="s">
        <v>57</v>
      </c>
      <c r="C52" s="17">
        <v>298</v>
      </c>
      <c r="D52" s="16"/>
      <c r="E52" s="17">
        <v>0</v>
      </c>
      <c r="F52" s="18"/>
      <c r="G52" s="17">
        <v>1271</v>
      </c>
      <c r="H52" s="18"/>
      <c r="I52" s="17">
        <v>-1008.14</v>
      </c>
      <c r="K52" s="19">
        <v>0</v>
      </c>
      <c r="O52" s="20"/>
      <c r="Q52" s="21"/>
    </row>
    <row r="53" spans="1:19" x14ac:dyDescent="0.3">
      <c r="A53" s="16" t="s">
        <v>44</v>
      </c>
      <c r="B53" s="16" t="s">
        <v>58</v>
      </c>
      <c r="C53" s="17">
        <v>2380.4899999999998</v>
      </c>
      <c r="D53" s="16"/>
      <c r="E53" s="17">
        <v>76.64</v>
      </c>
      <c r="F53" s="18"/>
      <c r="G53" s="17">
        <v>0</v>
      </c>
      <c r="H53" s="18"/>
      <c r="I53" s="17">
        <v>0</v>
      </c>
      <c r="K53" s="19">
        <v>0</v>
      </c>
      <c r="O53" s="20"/>
      <c r="Q53" s="21"/>
    </row>
    <row r="54" spans="1:19" x14ac:dyDescent="0.3">
      <c r="A54" s="16" t="s">
        <v>44</v>
      </c>
      <c r="B54" s="16" t="s">
        <v>59</v>
      </c>
      <c r="C54" s="17">
        <v>19.13</v>
      </c>
      <c r="D54" s="16"/>
      <c r="E54" s="17">
        <v>0</v>
      </c>
      <c r="F54" s="18"/>
      <c r="G54" s="17">
        <v>0</v>
      </c>
      <c r="H54" s="18"/>
      <c r="I54" s="17">
        <v>0</v>
      </c>
      <c r="K54" s="19">
        <v>0</v>
      </c>
      <c r="O54" s="20"/>
      <c r="Q54" s="21"/>
      <c r="S54" s="6">
        <v>64.680000000000007</v>
      </c>
    </row>
    <row r="55" spans="1:19" x14ac:dyDescent="0.3">
      <c r="A55" s="16" t="s">
        <v>44</v>
      </c>
      <c r="B55" s="16" t="s">
        <v>60</v>
      </c>
      <c r="C55" s="17">
        <v>0</v>
      </c>
      <c r="D55" s="16"/>
      <c r="E55" s="17">
        <v>0</v>
      </c>
      <c r="F55" s="18"/>
      <c r="G55" s="17">
        <v>0</v>
      </c>
      <c r="H55" s="18"/>
      <c r="I55" s="17">
        <v>90.18</v>
      </c>
      <c r="K55" s="19">
        <v>0</v>
      </c>
      <c r="O55" s="20"/>
      <c r="Q55" s="21"/>
      <c r="S55" s="6">
        <v>20</v>
      </c>
    </row>
    <row r="56" spans="1:19" x14ac:dyDescent="0.3">
      <c r="A56" s="16" t="s">
        <v>44</v>
      </c>
      <c r="B56" s="16" t="s">
        <v>61</v>
      </c>
      <c r="C56" s="17"/>
      <c r="D56" s="16"/>
      <c r="E56" s="17"/>
      <c r="F56" s="18"/>
      <c r="G56" s="17"/>
      <c r="H56" s="18"/>
      <c r="I56" s="17"/>
      <c r="K56" s="19"/>
      <c r="M56" s="4">
        <v>825</v>
      </c>
      <c r="O56" s="20">
        <v>215</v>
      </c>
      <c r="Q56" s="21">
        <v>50</v>
      </c>
    </row>
    <row r="57" spans="1:19" x14ac:dyDescent="0.3">
      <c r="A57" s="16" t="s">
        <v>44</v>
      </c>
      <c r="B57" s="16" t="s">
        <v>62</v>
      </c>
      <c r="C57" s="17">
        <v>141.12</v>
      </c>
      <c r="D57" s="16"/>
      <c r="E57" s="17">
        <v>623.71</v>
      </c>
      <c r="F57" s="18"/>
      <c r="G57" s="17">
        <v>302</v>
      </c>
      <c r="H57" s="18"/>
      <c r="I57" s="17">
        <v>0</v>
      </c>
      <c r="K57" s="19">
        <v>1474.97</v>
      </c>
      <c r="M57" s="4">
        <v>3691.57</v>
      </c>
      <c r="O57" s="20">
        <v>1063</v>
      </c>
      <c r="Q57" s="21">
        <v>1221.9100000000001</v>
      </c>
      <c r="S57" s="6">
        <v>466.04</v>
      </c>
    </row>
    <row r="58" spans="1:19" x14ac:dyDescent="0.3">
      <c r="A58" s="16" t="s">
        <v>44</v>
      </c>
      <c r="B58" s="16" t="s">
        <v>63</v>
      </c>
      <c r="C58" s="17"/>
      <c r="D58" s="16"/>
      <c r="E58" s="17"/>
      <c r="F58" s="18"/>
      <c r="G58" s="17"/>
      <c r="H58" s="18"/>
      <c r="I58" s="17"/>
      <c r="K58" s="19">
        <v>100</v>
      </c>
      <c r="O58" s="20"/>
      <c r="Q58" s="21"/>
    </row>
    <row r="59" spans="1:19" x14ac:dyDescent="0.3">
      <c r="A59" s="16" t="s">
        <v>44</v>
      </c>
      <c r="B59" s="16" t="s">
        <v>64</v>
      </c>
      <c r="C59" s="17">
        <v>500</v>
      </c>
      <c r="D59" s="16"/>
      <c r="E59" s="17">
        <v>0</v>
      </c>
      <c r="F59" s="18"/>
      <c r="G59" s="17">
        <v>0</v>
      </c>
      <c r="H59" s="18"/>
      <c r="I59" s="17">
        <v>500</v>
      </c>
      <c r="K59" s="19">
        <v>0</v>
      </c>
      <c r="O59" s="20"/>
      <c r="Q59" s="21">
        <v>363.74</v>
      </c>
    </row>
    <row r="60" spans="1:19" x14ac:dyDescent="0.3">
      <c r="A60" s="22" t="s">
        <v>44</v>
      </c>
      <c r="B60" s="22"/>
      <c r="C60" s="23">
        <f>SUM(C41:C59)</f>
        <v>12046.19</v>
      </c>
      <c r="D60" s="23">
        <f t="shared" ref="D60:O60" si="9">SUM(D41:D59)</f>
        <v>0</v>
      </c>
      <c r="E60" s="23">
        <f>SUM(E41:E59)</f>
        <v>8314.99</v>
      </c>
      <c r="F60" s="23">
        <f t="shared" si="9"/>
        <v>0</v>
      </c>
      <c r="G60" s="23">
        <f t="shared" si="9"/>
        <v>9047.6400000000012</v>
      </c>
      <c r="H60" s="23">
        <f t="shared" si="9"/>
        <v>0</v>
      </c>
      <c r="I60" s="23">
        <f>SUM(I41:I59)</f>
        <v>4680.5600000000004</v>
      </c>
      <c r="K60" s="23">
        <f>SUM(K41:K59)</f>
        <v>10288.699999999999</v>
      </c>
      <c r="L60" s="23"/>
      <c r="M60" s="23">
        <f t="shared" si="9"/>
        <v>6899.9400000000005</v>
      </c>
      <c r="N60" s="23"/>
      <c r="O60" s="24">
        <f t="shared" si="9"/>
        <v>6521.4</v>
      </c>
      <c r="P60" s="23"/>
      <c r="Q60" s="27">
        <f>SUM(Q41:Q59)</f>
        <v>7846.8099999999995</v>
      </c>
      <c r="R60" s="26"/>
      <c r="S60" s="26">
        <f>SUM(S41:S59)</f>
        <v>4411.28</v>
      </c>
    </row>
    <row r="61" spans="1:19" x14ac:dyDescent="0.3">
      <c r="A61" s="16" t="s">
        <v>6</v>
      </c>
      <c r="B61" s="16" t="s">
        <v>65</v>
      </c>
      <c r="C61" s="17"/>
      <c r="D61" s="16"/>
      <c r="E61" s="17"/>
      <c r="F61" s="18"/>
      <c r="G61" s="17"/>
      <c r="H61" s="18"/>
      <c r="I61" s="17"/>
      <c r="K61" s="19"/>
      <c r="O61" s="20">
        <v>37329</v>
      </c>
      <c r="Q61" s="21">
        <v>24293.03</v>
      </c>
      <c r="S61" s="6">
        <v>12138.56</v>
      </c>
    </row>
    <row r="62" spans="1:19" x14ac:dyDescent="0.3">
      <c r="A62" s="22" t="s">
        <v>6</v>
      </c>
      <c r="B62" s="22"/>
      <c r="C62" s="60"/>
      <c r="D62" s="22"/>
      <c r="E62" s="60"/>
      <c r="F62" s="61"/>
      <c r="G62" s="60"/>
      <c r="H62" s="61"/>
      <c r="I62" s="60"/>
      <c r="K62" s="23"/>
      <c r="L62" s="62"/>
      <c r="M62" s="62"/>
      <c r="N62" s="62"/>
      <c r="O62" s="26"/>
      <c r="P62" s="62"/>
      <c r="Q62" s="63">
        <f>Q61</f>
        <v>24293.03</v>
      </c>
      <c r="R62" s="26"/>
      <c r="S62" s="26">
        <f>S61</f>
        <v>12138.56</v>
      </c>
    </row>
    <row r="63" spans="1:19" x14ac:dyDescent="0.3">
      <c r="A63" s="16" t="s">
        <v>9</v>
      </c>
      <c r="B63" s="16" t="s">
        <v>66</v>
      </c>
      <c r="C63" s="17">
        <v>6000</v>
      </c>
      <c r="D63" s="16"/>
      <c r="E63" s="17">
        <v>6000</v>
      </c>
      <c r="F63" s="18"/>
      <c r="G63" s="17">
        <v>6950</v>
      </c>
      <c r="H63" s="18"/>
      <c r="I63" s="17">
        <v>6000</v>
      </c>
      <c r="K63" s="19">
        <v>6625</v>
      </c>
      <c r="O63" s="20"/>
      <c r="Q63" s="64"/>
    </row>
    <row r="64" spans="1:19" x14ac:dyDescent="0.3">
      <c r="A64" s="16" t="s">
        <v>9</v>
      </c>
      <c r="B64" s="16" t="s">
        <v>67</v>
      </c>
      <c r="C64" s="17">
        <v>2654.88</v>
      </c>
      <c r="D64" s="16"/>
      <c r="E64" s="17">
        <v>2235.5100000000002</v>
      </c>
      <c r="F64" s="18"/>
      <c r="G64" s="17">
        <v>2781.07</v>
      </c>
      <c r="H64" s="18"/>
      <c r="I64" s="17">
        <v>3368.44</v>
      </c>
      <c r="K64" s="19">
        <v>1658.19</v>
      </c>
      <c r="O64" s="20"/>
      <c r="Q64" s="21">
        <v>2317.2399999999998</v>
      </c>
    </row>
    <row r="65" spans="1:19" x14ac:dyDescent="0.3">
      <c r="A65" s="16" t="s">
        <v>9</v>
      </c>
      <c r="B65" s="16" t="s">
        <v>68</v>
      </c>
      <c r="C65" s="17">
        <v>12660.99</v>
      </c>
      <c r="D65" s="16"/>
      <c r="E65" s="17">
        <v>13476.4</v>
      </c>
      <c r="F65" s="18"/>
      <c r="G65" s="17">
        <v>11100.02</v>
      </c>
      <c r="H65" s="18"/>
      <c r="I65" s="17">
        <v>12529.44</v>
      </c>
      <c r="K65" s="19">
        <v>5055.04</v>
      </c>
      <c r="M65" s="4">
        <v>7421.32</v>
      </c>
      <c r="O65" s="20">
        <v>619</v>
      </c>
      <c r="Q65" s="21">
        <v>3490.5</v>
      </c>
      <c r="S65" s="6">
        <v>2301.1799999999998</v>
      </c>
    </row>
    <row r="66" spans="1:19" x14ac:dyDescent="0.3">
      <c r="A66" s="16" t="s">
        <v>9</v>
      </c>
      <c r="B66" s="16" t="s">
        <v>69</v>
      </c>
      <c r="C66" s="17">
        <v>200</v>
      </c>
      <c r="D66" s="16"/>
      <c r="E66" s="17">
        <v>100</v>
      </c>
      <c r="F66" s="18"/>
      <c r="G66" s="17">
        <v>0</v>
      </c>
      <c r="H66" s="18"/>
      <c r="I66" s="17">
        <v>0</v>
      </c>
      <c r="K66" s="19">
        <v>0</v>
      </c>
      <c r="O66" s="20"/>
      <c r="Q66" s="21"/>
    </row>
    <row r="67" spans="1:19" x14ac:dyDescent="0.3">
      <c r="A67" s="16" t="s">
        <v>9</v>
      </c>
      <c r="B67" s="16" t="s">
        <v>70</v>
      </c>
      <c r="C67" s="17">
        <v>0</v>
      </c>
      <c r="D67" s="16"/>
      <c r="E67" s="17">
        <v>200</v>
      </c>
      <c r="F67" s="18"/>
      <c r="G67" s="17">
        <v>0</v>
      </c>
      <c r="H67" s="18"/>
      <c r="I67" s="17">
        <v>0</v>
      </c>
      <c r="K67" s="19">
        <v>0</v>
      </c>
      <c r="O67" s="20"/>
      <c r="Q67" s="21"/>
    </row>
    <row r="68" spans="1:19" x14ac:dyDescent="0.3">
      <c r="A68" s="22" t="s">
        <v>9</v>
      </c>
      <c r="B68" s="22"/>
      <c r="C68" s="23">
        <f>SUM(C63:C67)</f>
        <v>21515.870000000003</v>
      </c>
      <c r="D68" s="23">
        <f t="shared" ref="D68:O68" si="10">SUM(D63:D67)</f>
        <v>0</v>
      </c>
      <c r="E68" s="23">
        <f>SUM(E63:E67)</f>
        <v>22011.91</v>
      </c>
      <c r="F68" s="23">
        <f t="shared" si="10"/>
        <v>0</v>
      </c>
      <c r="G68" s="23">
        <f t="shared" si="10"/>
        <v>20831.09</v>
      </c>
      <c r="H68" s="23">
        <f t="shared" si="10"/>
        <v>0</v>
      </c>
      <c r="I68" s="23">
        <f>SUM(I63:I67)</f>
        <v>21897.88</v>
      </c>
      <c r="K68" s="23">
        <f>SUM(K63:K67)</f>
        <v>13338.23</v>
      </c>
      <c r="L68" s="23"/>
      <c r="M68" s="23">
        <f t="shared" si="10"/>
        <v>7421.32</v>
      </c>
      <c r="N68" s="23"/>
      <c r="O68" s="24">
        <f t="shared" si="10"/>
        <v>619</v>
      </c>
      <c r="P68" s="23"/>
      <c r="Q68" s="27">
        <f>SUM(Q63:Q67)</f>
        <v>5807.74</v>
      </c>
      <c r="R68" s="26"/>
      <c r="S68" s="26">
        <f>S65</f>
        <v>2301.1799999999998</v>
      </c>
    </row>
    <row r="69" spans="1:19" x14ac:dyDescent="0.3">
      <c r="A69" s="16" t="s">
        <v>71</v>
      </c>
      <c r="B69" s="16" t="s">
        <v>72</v>
      </c>
      <c r="C69" s="17">
        <v>2782.4</v>
      </c>
      <c r="D69" s="16"/>
      <c r="E69" s="17">
        <v>3140.77</v>
      </c>
      <c r="F69" s="18"/>
      <c r="G69" s="17">
        <v>2194.9899999999998</v>
      </c>
      <c r="H69" s="18"/>
      <c r="I69" s="17">
        <v>2349.5500000000002</v>
      </c>
      <c r="K69" s="19">
        <v>3642.84</v>
      </c>
      <c r="M69" s="4">
        <v>756.73</v>
      </c>
      <c r="O69" s="20">
        <v>519</v>
      </c>
      <c r="Q69" s="21">
        <v>1262.77</v>
      </c>
      <c r="S69" s="6">
        <v>1063.48</v>
      </c>
    </row>
    <row r="70" spans="1:19" x14ac:dyDescent="0.3">
      <c r="A70" s="16" t="s">
        <v>71</v>
      </c>
      <c r="B70" s="16" t="s">
        <v>73</v>
      </c>
      <c r="C70" s="17">
        <v>-60</v>
      </c>
      <c r="D70" s="16"/>
      <c r="E70" s="17">
        <v>0</v>
      </c>
      <c r="F70" s="18"/>
      <c r="G70" s="17">
        <v>0</v>
      </c>
      <c r="H70" s="18"/>
      <c r="I70" s="17">
        <v>0</v>
      </c>
      <c r="K70" s="19">
        <v>0</v>
      </c>
      <c r="O70" s="20"/>
      <c r="Q70" s="21"/>
    </row>
    <row r="71" spans="1:19" x14ac:dyDescent="0.3">
      <c r="A71" s="16" t="s">
        <v>71</v>
      </c>
      <c r="B71" s="16" t="s">
        <v>74</v>
      </c>
      <c r="C71" s="17"/>
      <c r="D71" s="16"/>
      <c r="E71" s="17"/>
      <c r="F71" s="18"/>
      <c r="G71" s="17"/>
      <c r="H71" s="18"/>
      <c r="I71" s="17"/>
      <c r="K71" s="19">
        <v>651.54999999999995</v>
      </c>
      <c r="O71" s="20"/>
      <c r="Q71" s="65"/>
    </row>
    <row r="72" spans="1:19" x14ac:dyDescent="0.3">
      <c r="A72" s="16" t="s">
        <v>71</v>
      </c>
      <c r="B72" s="16" t="s">
        <v>75</v>
      </c>
      <c r="C72" s="32">
        <v>399</v>
      </c>
      <c r="D72" s="16"/>
      <c r="E72" s="32">
        <v>616.79</v>
      </c>
      <c r="F72" s="18"/>
      <c r="G72" s="32">
        <v>355.76</v>
      </c>
      <c r="H72" s="33"/>
      <c r="I72" s="17">
        <v>47.28</v>
      </c>
      <c r="K72" s="19">
        <v>83.88</v>
      </c>
      <c r="O72" s="20">
        <v>120</v>
      </c>
      <c r="Q72" s="21"/>
      <c r="S72" s="6">
        <v>733.65</v>
      </c>
    </row>
    <row r="73" spans="1:19" x14ac:dyDescent="0.3">
      <c r="A73" s="66" t="s">
        <v>71</v>
      </c>
      <c r="B73" s="66" t="s">
        <v>76</v>
      </c>
      <c r="C73" s="32">
        <v>124.8</v>
      </c>
      <c r="D73" s="66"/>
      <c r="E73" s="17">
        <v>31.2</v>
      </c>
      <c r="F73" s="18"/>
      <c r="G73" s="17">
        <v>0</v>
      </c>
      <c r="H73" s="18"/>
      <c r="I73" s="17">
        <v>0</v>
      </c>
      <c r="K73" s="67">
        <v>0</v>
      </c>
      <c r="O73" s="20"/>
      <c r="Q73" s="21"/>
    </row>
    <row r="74" spans="1:19" x14ac:dyDescent="0.3">
      <c r="A74" s="68" t="s">
        <v>77</v>
      </c>
      <c r="B74" s="68"/>
      <c r="C74" s="69">
        <f>SUM(C69:C73)</f>
        <v>3246.2000000000003</v>
      </c>
      <c r="D74" s="69">
        <f t="shared" ref="D74:O74" si="11">SUM(D69:D73)</f>
        <v>0</v>
      </c>
      <c r="E74" s="69">
        <f>SUM(E69:E73)</f>
        <v>3788.7599999999998</v>
      </c>
      <c r="F74" s="69">
        <f t="shared" si="11"/>
        <v>0</v>
      </c>
      <c r="G74" s="69">
        <f t="shared" si="11"/>
        <v>2550.75</v>
      </c>
      <c r="H74" s="69">
        <f t="shared" si="11"/>
        <v>0</v>
      </c>
      <c r="I74" s="69">
        <f>SUM(I69:I73)</f>
        <v>2396.8300000000004</v>
      </c>
      <c r="K74" s="69">
        <f>SUM(K69:K73)</f>
        <v>4378.2700000000004</v>
      </c>
      <c r="L74" s="69"/>
      <c r="M74" s="69">
        <f t="shared" si="11"/>
        <v>756.73</v>
      </c>
      <c r="N74" s="69"/>
      <c r="O74" s="70">
        <f t="shared" si="11"/>
        <v>639</v>
      </c>
      <c r="P74" s="69"/>
      <c r="Q74" s="71">
        <f>SUM(Q69:Q73)</f>
        <v>1262.77</v>
      </c>
      <c r="R74" s="26"/>
      <c r="S74" s="26">
        <f>S72+S69</f>
        <v>1797.13</v>
      </c>
    </row>
    <row r="75" spans="1:19" x14ac:dyDescent="0.3">
      <c r="A75" s="16" t="s">
        <v>78</v>
      </c>
      <c r="B75" s="16" t="s">
        <v>79</v>
      </c>
      <c r="C75" s="18">
        <v>0</v>
      </c>
      <c r="D75" s="16"/>
      <c r="E75" s="18">
        <v>0</v>
      </c>
      <c r="F75" s="18"/>
      <c r="G75" s="18">
        <v>0</v>
      </c>
      <c r="H75" s="18"/>
      <c r="I75" s="18">
        <v>0</v>
      </c>
      <c r="K75" s="19">
        <v>350</v>
      </c>
      <c r="Q75" s="72"/>
    </row>
    <row r="76" spans="1:19" x14ac:dyDescent="0.3">
      <c r="A76" s="16" t="s">
        <v>78</v>
      </c>
      <c r="B76" s="16" t="s">
        <v>80</v>
      </c>
      <c r="C76" s="17">
        <v>1130.76</v>
      </c>
      <c r="D76" s="16"/>
      <c r="E76" s="17">
        <v>500</v>
      </c>
      <c r="F76" s="18"/>
      <c r="G76" s="17">
        <v>500</v>
      </c>
      <c r="H76" s="18"/>
      <c r="I76" s="17">
        <v>1600</v>
      </c>
      <c r="K76" s="19">
        <v>833.33</v>
      </c>
      <c r="O76" s="20">
        <v>5750</v>
      </c>
      <c r="Q76" s="64">
        <v>5864.88</v>
      </c>
      <c r="S76" s="6">
        <v>726.49</v>
      </c>
    </row>
    <row r="77" spans="1:19" x14ac:dyDescent="0.3">
      <c r="A77" s="22" t="s">
        <v>78</v>
      </c>
      <c r="B77" s="22"/>
      <c r="C77" s="23">
        <f>SUM(C75:C76)</f>
        <v>1130.76</v>
      </c>
      <c r="D77" s="23">
        <f t="shared" ref="D77:O77" si="12">SUM(D75:D76)</f>
        <v>0</v>
      </c>
      <c r="E77" s="23">
        <f>SUM(E75:E76)</f>
        <v>500</v>
      </c>
      <c r="F77" s="23">
        <f t="shared" si="12"/>
        <v>0</v>
      </c>
      <c r="G77" s="23">
        <f t="shared" si="12"/>
        <v>500</v>
      </c>
      <c r="H77" s="23">
        <f t="shared" si="12"/>
        <v>0</v>
      </c>
      <c r="I77" s="23">
        <f>SUM(I75:I76)</f>
        <v>1600</v>
      </c>
      <c r="K77" s="23">
        <f>SUM(K75:K76)</f>
        <v>1183.33</v>
      </c>
      <c r="L77" s="23"/>
      <c r="M77" s="23">
        <f t="shared" si="12"/>
        <v>0</v>
      </c>
      <c r="N77" s="23"/>
      <c r="O77" s="24">
        <f t="shared" si="12"/>
        <v>5750</v>
      </c>
      <c r="P77" s="23"/>
      <c r="Q77" s="27">
        <f>Q76</f>
        <v>5864.88</v>
      </c>
      <c r="R77" s="26"/>
      <c r="S77" s="26">
        <f>S76</f>
        <v>726.49</v>
      </c>
    </row>
    <row r="78" spans="1:19" x14ac:dyDescent="0.3">
      <c r="A78" s="16" t="s">
        <v>81</v>
      </c>
      <c r="B78" s="16" t="s">
        <v>82</v>
      </c>
      <c r="C78" s="17"/>
      <c r="D78" s="16"/>
      <c r="E78" s="17"/>
      <c r="F78" s="18"/>
      <c r="G78" s="17"/>
      <c r="H78" s="18"/>
      <c r="I78" s="17"/>
      <c r="K78" s="19"/>
      <c r="O78" s="20">
        <v>1766</v>
      </c>
      <c r="Q78" s="21">
        <v>1751</v>
      </c>
      <c r="S78" s="6">
        <v>2155.0700000000002</v>
      </c>
    </row>
    <row r="79" spans="1:19" x14ac:dyDescent="0.3">
      <c r="A79" s="16" t="s">
        <v>81</v>
      </c>
      <c r="B79" s="16" t="s">
        <v>83</v>
      </c>
      <c r="C79" s="17">
        <v>6845.5</v>
      </c>
      <c r="D79" s="16"/>
      <c r="E79" s="17">
        <v>3016.92</v>
      </c>
      <c r="F79" s="18"/>
      <c r="G79" s="17">
        <v>2060</v>
      </c>
      <c r="H79" s="18"/>
      <c r="I79" s="17">
        <v>4811.5</v>
      </c>
      <c r="K79" s="19">
        <v>2225</v>
      </c>
      <c r="M79" s="4">
        <v>5300</v>
      </c>
      <c r="O79" s="20">
        <v>9500</v>
      </c>
      <c r="Q79" s="21">
        <v>4200</v>
      </c>
      <c r="S79" s="6">
        <v>7440</v>
      </c>
    </row>
    <row r="80" spans="1:19" x14ac:dyDescent="0.3">
      <c r="A80" s="22" t="s">
        <v>81</v>
      </c>
      <c r="B80" s="22"/>
      <c r="C80" s="23">
        <f>SUM(C78:C79)</f>
        <v>6845.5</v>
      </c>
      <c r="D80" s="23">
        <f t="shared" ref="D80:O80" si="13">SUM(D78:D79)</f>
        <v>0</v>
      </c>
      <c r="E80" s="23">
        <f>SUM(E78:E79)</f>
        <v>3016.92</v>
      </c>
      <c r="F80" s="23">
        <f t="shared" si="13"/>
        <v>0</v>
      </c>
      <c r="G80" s="23">
        <f t="shared" si="13"/>
        <v>2060</v>
      </c>
      <c r="H80" s="23">
        <f t="shared" si="13"/>
        <v>0</v>
      </c>
      <c r="I80" s="23">
        <f>SUM(I78:I79)</f>
        <v>4811.5</v>
      </c>
      <c r="K80" s="23">
        <f>SUM(K78:K79)</f>
        <v>2225</v>
      </c>
      <c r="L80" s="23"/>
      <c r="M80" s="23">
        <f t="shared" si="13"/>
        <v>5300</v>
      </c>
      <c r="N80" s="23"/>
      <c r="O80" s="24">
        <f t="shared" si="13"/>
        <v>11266</v>
      </c>
      <c r="P80" s="23"/>
      <c r="Q80" s="27">
        <f>SUM(Q78:Q79)</f>
        <v>5951</v>
      </c>
      <c r="R80" s="26"/>
      <c r="S80" s="26">
        <f>SUM(S78:S79)</f>
        <v>9595.07</v>
      </c>
    </row>
    <row r="81" spans="1:19" x14ac:dyDescent="0.3">
      <c r="A81" s="16" t="s">
        <v>84</v>
      </c>
      <c r="B81" s="16" t="s">
        <v>85</v>
      </c>
      <c r="C81" s="17">
        <v>4124.59</v>
      </c>
      <c r="D81" s="16"/>
      <c r="E81" s="17">
        <v>6748.75</v>
      </c>
      <c r="F81" s="18"/>
      <c r="G81" s="17">
        <v>2985.84</v>
      </c>
      <c r="H81" s="18"/>
      <c r="I81" s="17">
        <v>-693.27</v>
      </c>
      <c r="K81" s="19">
        <v>0</v>
      </c>
      <c r="M81" s="4">
        <v>5588.5</v>
      </c>
      <c r="O81" s="20">
        <v>7289</v>
      </c>
      <c r="Q81" s="73">
        <v>2534.65</v>
      </c>
    </row>
    <row r="82" spans="1:19" x14ac:dyDescent="0.3">
      <c r="A82" s="22" t="s">
        <v>84</v>
      </c>
      <c r="B82" s="22"/>
      <c r="C82" s="23">
        <f>SUM(C81)</f>
        <v>4124.59</v>
      </c>
      <c r="D82" s="23">
        <f t="shared" ref="D82:O82" si="14">SUM(D81)</f>
        <v>0</v>
      </c>
      <c r="E82" s="23">
        <f>SUM(E81)</f>
        <v>6748.75</v>
      </c>
      <c r="F82" s="23">
        <f t="shared" si="14"/>
        <v>0</v>
      </c>
      <c r="G82" s="23">
        <f t="shared" si="14"/>
        <v>2985.84</v>
      </c>
      <c r="H82" s="23">
        <f t="shared" si="14"/>
        <v>0</v>
      </c>
      <c r="I82" s="23">
        <f>SUM(I81)</f>
        <v>-693.27</v>
      </c>
      <c r="K82" s="23">
        <f>SUM(K81)</f>
        <v>0</v>
      </c>
      <c r="L82" s="23"/>
      <c r="M82" s="23">
        <f t="shared" si="14"/>
        <v>5588.5</v>
      </c>
      <c r="N82" s="23"/>
      <c r="O82" s="24">
        <f t="shared" si="14"/>
        <v>7289</v>
      </c>
      <c r="P82" s="23"/>
      <c r="Q82" s="27">
        <f>Q81</f>
        <v>2534.65</v>
      </c>
      <c r="R82" s="26"/>
      <c r="S82" s="26">
        <v>0</v>
      </c>
    </row>
    <row r="83" spans="1:19" x14ac:dyDescent="0.3">
      <c r="A83" s="16" t="s">
        <v>18</v>
      </c>
      <c r="B83" s="16" t="s">
        <v>86</v>
      </c>
      <c r="C83" s="17">
        <v>3879.88</v>
      </c>
      <c r="D83" s="16"/>
      <c r="E83" s="17">
        <v>3910.18</v>
      </c>
      <c r="F83" s="18"/>
      <c r="G83" s="17">
        <v>1525.8</v>
      </c>
      <c r="H83" s="18"/>
      <c r="I83" s="17">
        <v>7755.11</v>
      </c>
      <c r="K83" s="19">
        <v>5873.62</v>
      </c>
      <c r="M83" s="4">
        <v>2637.46</v>
      </c>
      <c r="O83" s="20">
        <v>9271</v>
      </c>
      <c r="Q83" s="21">
        <v>4564.6099999999997</v>
      </c>
      <c r="S83" s="6">
        <v>79.989999999999995</v>
      </c>
    </row>
    <row r="84" spans="1:19" x14ac:dyDescent="0.3">
      <c r="A84" s="16" t="s">
        <v>18</v>
      </c>
      <c r="B84" s="16" t="s">
        <v>87</v>
      </c>
      <c r="C84" s="17">
        <v>2693.26</v>
      </c>
      <c r="D84" s="16"/>
      <c r="E84" s="17">
        <v>3890.96</v>
      </c>
      <c r="F84" s="18"/>
      <c r="G84" s="17">
        <v>2879.65</v>
      </c>
      <c r="H84" s="18"/>
      <c r="I84" s="17">
        <v>3037.75</v>
      </c>
      <c r="K84" s="19">
        <v>3080.08</v>
      </c>
      <c r="O84" s="20"/>
      <c r="Q84" s="21"/>
    </row>
    <row r="85" spans="1:19" x14ac:dyDescent="0.3">
      <c r="A85" s="16" t="s">
        <v>18</v>
      </c>
      <c r="B85" s="16" t="s">
        <v>20</v>
      </c>
      <c r="C85" s="17">
        <v>0</v>
      </c>
      <c r="D85" s="16"/>
      <c r="E85" s="17">
        <v>0</v>
      </c>
      <c r="F85" s="18"/>
      <c r="G85" s="17">
        <v>1661.33</v>
      </c>
      <c r="H85" s="18"/>
      <c r="I85" s="17">
        <v>250</v>
      </c>
      <c r="K85" s="19">
        <v>0</v>
      </c>
      <c r="O85" s="20"/>
      <c r="Q85" s="21"/>
    </row>
    <row r="86" spans="1:19" x14ac:dyDescent="0.3">
      <c r="A86" s="16" t="s">
        <v>18</v>
      </c>
      <c r="B86" s="16" t="s">
        <v>88</v>
      </c>
      <c r="C86" s="18">
        <v>0</v>
      </c>
      <c r="D86" s="16"/>
      <c r="E86" s="18">
        <v>0</v>
      </c>
      <c r="F86" s="18"/>
      <c r="G86" s="18">
        <v>0</v>
      </c>
      <c r="H86" s="18"/>
      <c r="I86" s="18">
        <v>1835.36</v>
      </c>
      <c r="K86" s="19">
        <v>2125</v>
      </c>
      <c r="M86" s="4">
        <v>9234.4599999999991</v>
      </c>
      <c r="O86" s="20">
        <v>10126</v>
      </c>
      <c r="Q86" s="21">
        <v>12288.95</v>
      </c>
      <c r="S86" s="6">
        <v>1652.26</v>
      </c>
    </row>
    <row r="87" spans="1:19" x14ac:dyDescent="0.3">
      <c r="A87" s="16" t="s">
        <v>18</v>
      </c>
      <c r="B87" s="16" t="s">
        <v>89</v>
      </c>
      <c r="C87" s="17">
        <v>0</v>
      </c>
      <c r="D87" s="16"/>
      <c r="E87" s="17">
        <v>1778.9</v>
      </c>
      <c r="F87" s="18"/>
      <c r="G87" s="17">
        <v>500</v>
      </c>
      <c r="H87" s="18"/>
      <c r="I87" s="17">
        <v>1914.79</v>
      </c>
      <c r="K87" s="19">
        <v>1622.65</v>
      </c>
      <c r="O87" s="20"/>
      <c r="Q87" s="21"/>
    </row>
    <row r="88" spans="1:19" x14ac:dyDescent="0.3">
      <c r="A88" s="16" t="s">
        <v>18</v>
      </c>
      <c r="B88" s="16" t="s">
        <v>23</v>
      </c>
      <c r="C88" s="17">
        <v>0</v>
      </c>
      <c r="D88" s="16"/>
      <c r="E88" s="17">
        <v>0</v>
      </c>
      <c r="F88" s="18"/>
      <c r="G88" s="17">
        <v>1156.8</v>
      </c>
      <c r="H88" s="18"/>
      <c r="I88" s="17">
        <v>2620.31</v>
      </c>
      <c r="K88" s="19">
        <v>0</v>
      </c>
      <c r="O88" s="20"/>
      <c r="Q88" s="21"/>
    </row>
    <row r="89" spans="1:19" x14ac:dyDescent="0.3">
      <c r="A89" s="22" t="s">
        <v>18</v>
      </c>
      <c r="B89" s="22"/>
      <c r="C89" s="23">
        <f>SUM(C83:C88)</f>
        <v>6573.14</v>
      </c>
      <c r="D89" s="23">
        <f t="shared" ref="D89:O89" si="15">SUM(D83:D88)</f>
        <v>0</v>
      </c>
      <c r="E89" s="23">
        <f>SUM(E83:E88)</f>
        <v>9580.0399999999991</v>
      </c>
      <c r="F89" s="23">
        <f t="shared" si="15"/>
        <v>0</v>
      </c>
      <c r="G89" s="23">
        <f t="shared" si="15"/>
        <v>7723.58</v>
      </c>
      <c r="H89" s="23">
        <f t="shared" si="15"/>
        <v>0</v>
      </c>
      <c r="I89" s="23">
        <f>SUM(I83:I88)</f>
        <v>17413.320000000003</v>
      </c>
      <c r="K89" s="23">
        <f>SUM(K83:K88)</f>
        <v>12701.35</v>
      </c>
      <c r="L89" s="23"/>
      <c r="M89" s="23">
        <f t="shared" si="15"/>
        <v>11871.919999999998</v>
      </c>
      <c r="N89" s="23"/>
      <c r="O89" s="24">
        <f t="shared" si="15"/>
        <v>19397</v>
      </c>
      <c r="P89" s="23"/>
      <c r="Q89" s="27">
        <f>SUM(Q83:Q88)</f>
        <v>16853.560000000001</v>
      </c>
      <c r="R89" s="26"/>
      <c r="S89" s="26">
        <f>SUM(S83:S88)</f>
        <v>1732.25</v>
      </c>
    </row>
    <row r="90" spans="1:19" x14ac:dyDescent="0.3">
      <c r="A90" s="16" t="s">
        <v>90</v>
      </c>
      <c r="B90" s="16" t="s">
        <v>91</v>
      </c>
      <c r="C90" s="17">
        <v>9350</v>
      </c>
      <c r="D90" s="16"/>
      <c r="E90" s="17">
        <v>7725</v>
      </c>
      <c r="F90" s="18"/>
      <c r="G90" s="17">
        <v>8125</v>
      </c>
      <c r="H90" s="18"/>
      <c r="I90" s="17">
        <v>6875</v>
      </c>
      <c r="K90" s="19">
        <v>7875</v>
      </c>
      <c r="M90" s="4">
        <v>1250</v>
      </c>
      <c r="O90" s="20"/>
      <c r="Q90" s="73"/>
      <c r="R90" s="74"/>
    </row>
    <row r="91" spans="1:19" x14ac:dyDescent="0.3">
      <c r="A91" s="16" t="s">
        <v>90</v>
      </c>
      <c r="B91" s="16" t="s">
        <v>92</v>
      </c>
      <c r="C91" s="32">
        <v>6875</v>
      </c>
      <c r="D91" s="16"/>
      <c r="E91" s="32">
        <v>11075</v>
      </c>
      <c r="F91" s="18"/>
      <c r="G91" s="32">
        <v>11400</v>
      </c>
      <c r="H91" s="33"/>
      <c r="I91" s="17">
        <v>10450</v>
      </c>
      <c r="K91" s="19">
        <v>3800</v>
      </c>
      <c r="O91" s="20"/>
      <c r="Q91" s="64"/>
      <c r="R91" s="74"/>
    </row>
    <row r="92" spans="1:19" x14ac:dyDescent="0.3">
      <c r="A92" s="16" t="s">
        <v>90</v>
      </c>
      <c r="B92" s="16" t="s">
        <v>93</v>
      </c>
      <c r="C92" s="17">
        <v>41557.5</v>
      </c>
      <c r="D92" s="16"/>
      <c r="E92" s="17">
        <v>45000</v>
      </c>
      <c r="F92" s="18"/>
      <c r="G92" s="17">
        <v>45000</v>
      </c>
      <c r="H92" s="18"/>
      <c r="I92" s="17">
        <v>45000</v>
      </c>
      <c r="K92" s="19">
        <v>42500</v>
      </c>
      <c r="M92" s="6">
        <v>36567</v>
      </c>
      <c r="O92" s="20">
        <v>46000</v>
      </c>
      <c r="Q92" s="64">
        <v>48000</v>
      </c>
      <c r="R92" s="74"/>
      <c r="S92" s="6">
        <v>48000</v>
      </c>
    </row>
    <row r="93" spans="1:19" x14ac:dyDescent="0.3">
      <c r="A93" s="16" t="s">
        <v>90</v>
      </c>
      <c r="B93" s="16" t="s">
        <v>94</v>
      </c>
      <c r="C93" s="17">
        <v>602.63</v>
      </c>
      <c r="D93" s="16"/>
      <c r="E93" s="17">
        <v>652.51</v>
      </c>
      <c r="F93" s="18"/>
      <c r="G93" s="17">
        <v>652.51</v>
      </c>
      <c r="H93" s="18"/>
      <c r="I93" s="17">
        <v>652.51</v>
      </c>
      <c r="K93" s="19">
        <v>0</v>
      </c>
      <c r="O93" s="20"/>
      <c r="Q93" s="64"/>
      <c r="R93" s="74"/>
    </row>
    <row r="94" spans="1:19" x14ac:dyDescent="0.3">
      <c r="A94" s="16" t="s">
        <v>90</v>
      </c>
      <c r="B94" s="16" t="s">
        <v>95</v>
      </c>
      <c r="C94" s="17">
        <v>2009.49</v>
      </c>
      <c r="D94" s="16"/>
      <c r="E94" s="17">
        <v>1100.1300000000001</v>
      </c>
      <c r="F94" s="18"/>
      <c r="G94" s="17">
        <v>1192.25</v>
      </c>
      <c r="H94" s="18"/>
      <c r="I94" s="17">
        <v>407</v>
      </c>
      <c r="K94" s="19">
        <v>0</v>
      </c>
      <c r="O94" s="20"/>
      <c r="Q94" s="64"/>
      <c r="R94" s="74"/>
    </row>
    <row r="95" spans="1:19" x14ac:dyDescent="0.3">
      <c r="A95" s="16" t="s">
        <v>90</v>
      </c>
      <c r="B95" s="16" t="s">
        <v>96</v>
      </c>
      <c r="C95" s="17">
        <v>2576.5700000000002</v>
      </c>
      <c r="D95" s="16"/>
      <c r="E95" s="17">
        <v>2790</v>
      </c>
      <c r="F95" s="18"/>
      <c r="G95" s="17">
        <v>2790</v>
      </c>
      <c r="H95" s="18"/>
      <c r="I95" s="17">
        <v>2890</v>
      </c>
      <c r="K95" s="19">
        <v>4252.08</v>
      </c>
      <c r="O95" s="20">
        <v>4005.46</v>
      </c>
      <c r="Q95" s="64">
        <v>4112.05</v>
      </c>
      <c r="R95" s="74"/>
      <c r="S95" s="6">
        <v>3910</v>
      </c>
    </row>
    <row r="96" spans="1:19" x14ac:dyDescent="0.3">
      <c r="A96" s="16" t="s">
        <v>90</v>
      </c>
      <c r="B96" s="16" t="s">
        <v>97</v>
      </c>
      <c r="C96" s="17">
        <v>794</v>
      </c>
      <c r="D96" s="16"/>
      <c r="E96" s="17">
        <v>934.69</v>
      </c>
      <c r="F96" s="18"/>
      <c r="G96" s="17">
        <v>854.57</v>
      </c>
      <c r="H96" s="18"/>
      <c r="I96" s="17">
        <v>868.64</v>
      </c>
      <c r="K96" s="19">
        <v>810.82</v>
      </c>
      <c r="O96" s="20"/>
      <c r="Q96" s="64"/>
      <c r="R96" s="74"/>
    </row>
    <row r="97" spans="1:19" x14ac:dyDescent="0.3">
      <c r="A97" s="22" t="s">
        <v>90</v>
      </c>
      <c r="B97" s="22"/>
      <c r="C97" s="23">
        <f>SUM(C90:C96)</f>
        <v>63765.189999999995</v>
      </c>
      <c r="D97" s="23">
        <f t="shared" ref="D97:O97" si="16">SUM(D90:D96)</f>
        <v>0</v>
      </c>
      <c r="E97" s="23">
        <f>SUM(E90:E96)</f>
        <v>69277.33</v>
      </c>
      <c r="F97" s="23">
        <f t="shared" si="16"/>
        <v>0</v>
      </c>
      <c r="G97" s="23">
        <f t="shared" si="16"/>
        <v>70014.330000000016</v>
      </c>
      <c r="H97" s="23">
        <f t="shared" si="16"/>
        <v>0</v>
      </c>
      <c r="I97" s="23">
        <f>SUM(I90:I96)</f>
        <v>67143.150000000009</v>
      </c>
      <c r="K97" s="23">
        <f>SUM(K90:K96)</f>
        <v>59237.9</v>
      </c>
      <c r="L97" s="23"/>
      <c r="M97" s="23">
        <f t="shared" si="16"/>
        <v>37817</v>
      </c>
      <c r="N97" s="23"/>
      <c r="O97" s="24">
        <f t="shared" si="16"/>
        <v>50005.46</v>
      </c>
      <c r="P97" s="23"/>
      <c r="Q97" s="27">
        <f>SUM(Q90:Q96)</f>
        <v>52112.05</v>
      </c>
      <c r="R97" s="26"/>
      <c r="S97" s="26">
        <f>SUM(S90:S96)</f>
        <v>51910</v>
      </c>
    </row>
    <row r="98" spans="1:19" x14ac:dyDescent="0.3">
      <c r="A98" s="16" t="s">
        <v>98</v>
      </c>
      <c r="B98" s="16" t="s">
        <v>99</v>
      </c>
      <c r="C98" s="17">
        <v>2871.01</v>
      </c>
      <c r="D98" s="16"/>
      <c r="E98" s="17">
        <v>3103.88</v>
      </c>
      <c r="F98" s="18"/>
      <c r="G98" s="17">
        <v>1555.26</v>
      </c>
      <c r="H98" s="18"/>
      <c r="I98" s="17">
        <v>-44.94</v>
      </c>
      <c r="K98" s="19">
        <v>0</v>
      </c>
      <c r="O98" s="20"/>
      <c r="Q98" s="21"/>
    </row>
    <row r="99" spans="1:19" x14ac:dyDescent="0.3">
      <c r="A99" s="16" t="s">
        <v>98</v>
      </c>
      <c r="B99" s="16" t="s">
        <v>100</v>
      </c>
      <c r="C99" s="17">
        <v>716.22</v>
      </c>
      <c r="D99" s="16"/>
      <c r="E99" s="17">
        <v>330.88</v>
      </c>
      <c r="F99" s="18"/>
      <c r="G99" s="17">
        <v>52.54</v>
      </c>
      <c r="H99" s="18"/>
      <c r="I99" s="17">
        <v>105.37</v>
      </c>
      <c r="K99" s="19">
        <v>0</v>
      </c>
      <c r="O99" s="20">
        <v>120.24</v>
      </c>
      <c r="Q99" s="21"/>
    </row>
    <row r="100" spans="1:19" x14ac:dyDescent="0.3">
      <c r="A100" s="16" t="s">
        <v>98</v>
      </c>
      <c r="B100" s="16" t="s">
        <v>101</v>
      </c>
      <c r="C100" s="17">
        <v>39193.71</v>
      </c>
      <c r="D100" s="16"/>
      <c r="E100" s="17">
        <v>21589.41</v>
      </c>
      <c r="F100" s="18"/>
      <c r="G100" s="17">
        <v>17815.580000000002</v>
      </c>
      <c r="H100" s="18"/>
      <c r="I100" s="17">
        <v>18372.5</v>
      </c>
      <c r="K100" s="19">
        <v>21175</v>
      </c>
      <c r="M100" s="4">
        <v>17975</v>
      </c>
      <c r="O100" s="20">
        <v>18216</v>
      </c>
      <c r="Q100" s="21">
        <v>12810.35</v>
      </c>
      <c r="S100" s="6">
        <v>13539.65</v>
      </c>
    </row>
    <row r="101" spans="1:19" x14ac:dyDescent="0.3">
      <c r="A101" s="16" t="s">
        <v>98</v>
      </c>
      <c r="B101" s="16" t="s">
        <v>102</v>
      </c>
      <c r="C101" s="17">
        <v>833.82</v>
      </c>
      <c r="D101" s="16"/>
      <c r="E101" s="17">
        <v>79.44</v>
      </c>
      <c r="F101" s="18"/>
      <c r="G101" s="17">
        <v>7.63</v>
      </c>
      <c r="H101" s="18"/>
      <c r="I101" s="17">
        <v>286.45</v>
      </c>
      <c r="K101" s="19">
        <v>445.63</v>
      </c>
      <c r="O101" s="20">
        <v>438</v>
      </c>
      <c r="Q101" s="21"/>
      <c r="S101" s="6">
        <v>26.04</v>
      </c>
    </row>
    <row r="102" spans="1:19" x14ac:dyDescent="0.3">
      <c r="A102" s="16" t="s">
        <v>98</v>
      </c>
      <c r="B102" s="16" t="s">
        <v>103</v>
      </c>
      <c r="C102" s="17">
        <v>0</v>
      </c>
      <c r="D102" s="16"/>
      <c r="E102" s="17">
        <v>6156.7</v>
      </c>
      <c r="F102" s="18"/>
      <c r="G102" s="17">
        <v>0</v>
      </c>
      <c r="H102" s="18"/>
      <c r="I102" s="17">
        <v>0</v>
      </c>
      <c r="K102" s="19">
        <v>0</v>
      </c>
      <c r="O102" s="20"/>
      <c r="Q102" s="21"/>
    </row>
    <row r="103" spans="1:19" x14ac:dyDescent="0.3">
      <c r="A103" s="22" t="s">
        <v>98</v>
      </c>
      <c r="B103" s="22"/>
      <c r="C103" s="23">
        <f>SUM(C98:C102)</f>
        <v>43614.76</v>
      </c>
      <c r="D103" s="23">
        <f t="shared" ref="D103:O103" si="17">SUM(D98:D102)</f>
        <v>0</v>
      </c>
      <c r="E103" s="23">
        <f>SUM(E98:E102)</f>
        <v>31260.309999999998</v>
      </c>
      <c r="F103" s="23">
        <f t="shared" si="17"/>
        <v>0</v>
      </c>
      <c r="G103" s="23">
        <f t="shared" si="17"/>
        <v>19431.010000000002</v>
      </c>
      <c r="H103" s="23">
        <f t="shared" si="17"/>
        <v>0</v>
      </c>
      <c r="I103" s="23">
        <f>SUM(I98:I102)</f>
        <v>18719.38</v>
      </c>
      <c r="K103" s="23">
        <f>SUM(K98:K102)</f>
        <v>21620.63</v>
      </c>
      <c r="L103" s="23"/>
      <c r="M103" s="23">
        <f t="shared" si="17"/>
        <v>17975</v>
      </c>
      <c r="N103" s="23"/>
      <c r="O103" s="24">
        <f t="shared" si="17"/>
        <v>18774.240000000002</v>
      </c>
      <c r="P103" s="23"/>
      <c r="Q103" s="27">
        <f>SUM(Q98:Q102)</f>
        <v>12810.35</v>
      </c>
      <c r="R103" s="26"/>
      <c r="S103" s="26">
        <f>SUM(S100:S102)</f>
        <v>13565.69</v>
      </c>
    </row>
    <row r="104" spans="1:19" x14ac:dyDescent="0.3">
      <c r="A104" s="16" t="s">
        <v>33</v>
      </c>
      <c r="B104" s="16" t="s">
        <v>104</v>
      </c>
      <c r="C104" s="32">
        <v>2000</v>
      </c>
      <c r="D104" s="16"/>
      <c r="E104" s="32">
        <v>922.26</v>
      </c>
      <c r="F104" s="18"/>
      <c r="G104" s="17">
        <v>0</v>
      </c>
      <c r="H104" s="18"/>
      <c r="I104" s="17">
        <v>1132.77</v>
      </c>
      <c r="K104" s="19">
        <v>0</v>
      </c>
      <c r="O104" s="20"/>
      <c r="Q104" s="21">
        <v>235</v>
      </c>
    </row>
    <row r="105" spans="1:19" x14ac:dyDescent="0.3">
      <c r="A105" s="16" t="s">
        <v>33</v>
      </c>
      <c r="B105" s="16" t="s">
        <v>105</v>
      </c>
      <c r="C105" s="32"/>
      <c r="D105" s="16"/>
      <c r="E105" s="32"/>
      <c r="F105" s="18"/>
      <c r="G105" s="32"/>
      <c r="H105" s="33"/>
      <c r="I105" s="17"/>
      <c r="K105" s="19">
        <v>159.55000000000001</v>
      </c>
      <c r="O105" s="20"/>
      <c r="Q105" s="21"/>
    </row>
    <row r="106" spans="1:19" x14ac:dyDescent="0.3">
      <c r="A106" s="66" t="s">
        <v>33</v>
      </c>
      <c r="B106" s="66" t="s">
        <v>106</v>
      </c>
      <c r="C106" s="32">
        <v>7054.63</v>
      </c>
      <c r="D106" s="66"/>
      <c r="E106" s="32">
        <v>4834.68</v>
      </c>
      <c r="F106" s="18"/>
      <c r="G106" s="32">
        <v>1292.8399999999999</v>
      </c>
      <c r="H106" s="33"/>
      <c r="I106" s="17">
        <v>0</v>
      </c>
      <c r="K106" s="67">
        <v>1230.9100000000001</v>
      </c>
      <c r="M106" s="6">
        <v>58987.6</v>
      </c>
      <c r="O106" s="20">
        <v>40532</v>
      </c>
      <c r="Q106" s="21">
        <v>1500</v>
      </c>
    </row>
    <row r="107" spans="1:19" x14ac:dyDescent="0.3">
      <c r="A107" s="16" t="s">
        <v>33</v>
      </c>
      <c r="B107" s="16" t="s">
        <v>107</v>
      </c>
      <c r="C107" s="32">
        <v>16162</v>
      </c>
      <c r="D107" s="16"/>
      <c r="E107" s="32">
        <v>11633</v>
      </c>
      <c r="F107" s="18"/>
      <c r="G107" s="32">
        <v>23636.2</v>
      </c>
      <c r="H107" s="33"/>
      <c r="I107" s="17">
        <v>22938.46</v>
      </c>
      <c r="K107" s="19">
        <v>12259.53</v>
      </c>
      <c r="O107" s="20"/>
      <c r="Q107" s="21">
        <v>24505</v>
      </c>
    </row>
    <row r="108" spans="1:19" x14ac:dyDescent="0.3">
      <c r="A108" s="16" t="s">
        <v>33</v>
      </c>
      <c r="B108" s="16" t="s">
        <v>108</v>
      </c>
      <c r="C108" s="32">
        <v>2000</v>
      </c>
      <c r="D108" s="16"/>
      <c r="E108" s="32">
        <v>2000</v>
      </c>
      <c r="F108" s="18"/>
      <c r="G108" s="32">
        <v>3200</v>
      </c>
      <c r="H108" s="33"/>
      <c r="I108" s="17">
        <v>500</v>
      </c>
      <c r="K108" s="19">
        <v>6426.58</v>
      </c>
      <c r="O108" s="20"/>
      <c r="Q108" s="21"/>
    </row>
    <row r="109" spans="1:19" x14ac:dyDescent="0.3">
      <c r="A109" s="16" t="s">
        <v>33</v>
      </c>
      <c r="B109" s="16" t="s">
        <v>109</v>
      </c>
      <c r="C109" s="32">
        <v>0</v>
      </c>
      <c r="D109" s="16"/>
      <c r="E109" s="32">
        <v>0</v>
      </c>
      <c r="F109" s="18"/>
      <c r="G109" s="32">
        <v>0</v>
      </c>
      <c r="H109" s="33"/>
      <c r="I109" s="17">
        <v>678.3</v>
      </c>
      <c r="K109" s="19">
        <v>316.92</v>
      </c>
      <c r="O109" s="20">
        <v>0</v>
      </c>
      <c r="Q109" s="21"/>
    </row>
    <row r="110" spans="1:19" x14ac:dyDescent="0.3">
      <c r="A110" s="16" t="s">
        <v>33</v>
      </c>
      <c r="B110" s="16" t="s">
        <v>110</v>
      </c>
      <c r="C110" s="32">
        <v>485.85</v>
      </c>
      <c r="D110" s="16"/>
      <c r="E110" s="32">
        <v>1820.75</v>
      </c>
      <c r="F110" s="18"/>
      <c r="G110" s="32">
        <v>1530.78</v>
      </c>
      <c r="H110" s="33"/>
      <c r="I110" s="17">
        <v>989.07</v>
      </c>
      <c r="K110" s="19">
        <v>355.04</v>
      </c>
      <c r="O110" s="20"/>
      <c r="Q110" s="21">
        <v>260</v>
      </c>
    </row>
    <row r="111" spans="1:19" x14ac:dyDescent="0.3">
      <c r="A111" s="16" t="s">
        <v>33</v>
      </c>
      <c r="B111" s="16" t="s">
        <v>111</v>
      </c>
      <c r="C111" s="32">
        <v>5561.16</v>
      </c>
      <c r="D111" s="16"/>
      <c r="E111" s="32">
        <v>2914.81</v>
      </c>
      <c r="F111" s="18"/>
      <c r="G111" s="32">
        <v>6087.17</v>
      </c>
      <c r="H111" s="33"/>
      <c r="I111" s="17">
        <v>4765.79</v>
      </c>
      <c r="K111" s="19">
        <v>2144.83</v>
      </c>
      <c r="O111" s="20"/>
      <c r="Q111" s="21">
        <v>794.26</v>
      </c>
    </row>
    <row r="112" spans="1:19" x14ac:dyDescent="0.3">
      <c r="A112" s="66" t="s">
        <v>33</v>
      </c>
      <c r="B112" s="66" t="s">
        <v>112</v>
      </c>
      <c r="C112" s="32">
        <v>605.52</v>
      </c>
      <c r="D112" s="66"/>
      <c r="E112" s="32">
        <v>1055</v>
      </c>
      <c r="F112" s="18"/>
      <c r="G112" s="32">
        <v>0</v>
      </c>
      <c r="H112" s="33"/>
      <c r="I112" s="17">
        <v>0</v>
      </c>
      <c r="K112" s="67">
        <v>0</v>
      </c>
      <c r="O112" s="20"/>
      <c r="Q112" s="21"/>
    </row>
    <row r="113" spans="1:21" x14ac:dyDescent="0.3">
      <c r="A113" s="16" t="s">
        <v>33</v>
      </c>
      <c r="B113" s="16" t="s">
        <v>113</v>
      </c>
      <c r="C113" s="32">
        <v>14348.82</v>
      </c>
      <c r="D113" s="16"/>
      <c r="E113" s="32">
        <v>9613.61</v>
      </c>
      <c r="F113" s="18"/>
      <c r="G113" s="32">
        <v>19219.099999999999</v>
      </c>
      <c r="H113" s="33"/>
      <c r="I113" s="17">
        <v>19664.12</v>
      </c>
      <c r="K113" s="19">
        <v>29792.65</v>
      </c>
      <c r="O113" s="20">
        <v>20948</v>
      </c>
      <c r="Q113" s="21">
        <v>14612.14</v>
      </c>
    </row>
    <row r="114" spans="1:21" x14ac:dyDescent="0.3">
      <c r="A114" s="16" t="s">
        <v>33</v>
      </c>
      <c r="B114" s="16" t="s">
        <v>114</v>
      </c>
      <c r="C114" s="32">
        <v>862.8</v>
      </c>
      <c r="D114" s="16"/>
      <c r="E114" s="32">
        <v>987.5</v>
      </c>
      <c r="F114" s="18"/>
      <c r="G114" s="32">
        <v>1530.58</v>
      </c>
      <c r="H114" s="33"/>
      <c r="I114" s="17">
        <v>862.2</v>
      </c>
      <c r="K114" s="19">
        <v>438</v>
      </c>
      <c r="O114" s="20"/>
      <c r="Q114" s="21"/>
    </row>
    <row r="115" spans="1:21" x14ac:dyDescent="0.3">
      <c r="A115" s="16" t="s">
        <v>33</v>
      </c>
      <c r="B115" s="16" t="s">
        <v>115</v>
      </c>
      <c r="C115" s="75"/>
      <c r="D115" s="16"/>
      <c r="E115" s="75"/>
      <c r="F115" s="18"/>
      <c r="G115" s="75"/>
      <c r="H115" s="18"/>
      <c r="I115" s="75"/>
      <c r="K115" s="76">
        <v>83.17</v>
      </c>
      <c r="O115" s="20"/>
      <c r="Q115" s="77"/>
    </row>
    <row r="116" spans="1:21" x14ac:dyDescent="0.3">
      <c r="A116" s="22" t="s">
        <v>33</v>
      </c>
      <c r="B116" s="22"/>
      <c r="C116" s="23">
        <f>SUM(C104:C115)</f>
        <v>49080.78</v>
      </c>
      <c r="D116" s="23">
        <f t="shared" ref="D116:O116" si="18">SUM(D104:D115)</f>
        <v>0</v>
      </c>
      <c r="E116" s="23">
        <f>SUM(E104:E115)</f>
        <v>35781.61</v>
      </c>
      <c r="F116" s="23">
        <f t="shared" si="18"/>
        <v>0</v>
      </c>
      <c r="G116" s="23">
        <f t="shared" si="18"/>
        <v>56496.67</v>
      </c>
      <c r="H116" s="23">
        <f t="shared" si="18"/>
        <v>0</v>
      </c>
      <c r="I116" s="23">
        <f>SUM(I104:I115)</f>
        <v>51530.709999999992</v>
      </c>
      <c r="K116" s="23">
        <f>SUM(K104:K115)</f>
        <v>53207.18</v>
      </c>
      <c r="L116" s="23"/>
      <c r="M116" s="23">
        <f t="shared" si="18"/>
        <v>58987.6</v>
      </c>
      <c r="N116" s="23"/>
      <c r="O116" s="24">
        <f t="shared" si="18"/>
        <v>61480</v>
      </c>
      <c r="P116" s="23"/>
      <c r="Q116" s="27">
        <f>SUM(Q104:Q115)</f>
        <v>41906.399999999994</v>
      </c>
      <c r="R116" s="26">
        <v>0</v>
      </c>
      <c r="S116" s="26">
        <v>0</v>
      </c>
    </row>
    <row r="117" spans="1:21" customFormat="1" ht="14.5" x14ac:dyDescent="0.35">
      <c r="A117" s="38"/>
      <c r="B117" s="38"/>
      <c r="C117" s="39"/>
      <c r="D117" s="38"/>
      <c r="E117" s="39"/>
      <c r="F117" s="40"/>
      <c r="G117" s="39"/>
      <c r="H117" s="40"/>
      <c r="I117" s="40"/>
      <c r="J117" s="2"/>
      <c r="K117" s="41"/>
      <c r="Q117" s="42"/>
      <c r="R117" s="42"/>
      <c r="S117" s="42"/>
    </row>
    <row r="118" spans="1:21" x14ac:dyDescent="0.3">
      <c r="A118" s="16" t="s">
        <v>37</v>
      </c>
      <c r="B118" s="16" t="s">
        <v>116</v>
      </c>
      <c r="C118" s="44">
        <f>C116+C103+C97+C89+C82+C80+C77+C74+C68+C62+C60+C40+C38</f>
        <v>213060.49000000005</v>
      </c>
      <c r="D118" s="44"/>
      <c r="E118" s="44">
        <f>E116+E103+E97+E89+E82+E80+E77+E74+E68+E62+E60+E40+E38</f>
        <v>191496.07000000004</v>
      </c>
      <c r="F118" s="44"/>
      <c r="G118" s="44">
        <f t="shared" ref="G118:Q118" si="19">G116+G103+G97+G89+G82+G80+G77+G74+G68+G62+G60+G40+G38</f>
        <v>196175.16</v>
      </c>
      <c r="H118" s="44">
        <f t="shared" si="19"/>
        <v>0</v>
      </c>
      <c r="I118" s="44">
        <f>I116+I103+I97+I89+I82+I80+I77+I74+I68+I62+I60+I40+I38</f>
        <v>192559.82</v>
      </c>
      <c r="K118" s="44">
        <f>K116+K103+K97+K89+K82+K80+K77+K74+K68+K62+K60+K40+K38</f>
        <v>180816.1</v>
      </c>
      <c r="L118" s="44"/>
      <c r="M118" s="44">
        <f t="shared" si="19"/>
        <v>155095.95000000004</v>
      </c>
      <c r="N118" s="44"/>
      <c r="O118" s="45">
        <f t="shared" si="19"/>
        <v>184056.1</v>
      </c>
      <c r="P118" s="44"/>
      <c r="Q118" s="44">
        <f t="shared" si="19"/>
        <v>177606.97999999995</v>
      </c>
      <c r="R118" s="78">
        <v>141414</v>
      </c>
      <c r="S118" s="78">
        <f>S116+S103+S97+S89+S82+S80+S77+S74+S68+S62+S60+S40+S38</f>
        <v>98816.200000000012</v>
      </c>
    </row>
    <row r="119" spans="1:21" customFormat="1" ht="14.5" x14ac:dyDescent="0.35">
      <c r="A119" s="38"/>
      <c r="B119" s="38"/>
      <c r="C119" s="79"/>
      <c r="D119" s="38"/>
      <c r="E119" s="79"/>
      <c r="F119" s="40"/>
      <c r="G119" s="79"/>
      <c r="H119" s="40"/>
      <c r="I119" s="79"/>
      <c r="J119" s="2"/>
      <c r="K119" s="41"/>
      <c r="Q119" s="42"/>
      <c r="R119" s="42"/>
      <c r="S119" s="42"/>
    </row>
    <row r="120" spans="1:21" ht="13.5" thickBot="1" x14ac:dyDescent="0.35">
      <c r="A120" s="16" t="s">
        <v>37</v>
      </c>
      <c r="B120" s="16" t="s">
        <v>117</v>
      </c>
      <c r="C120" s="80">
        <f>C35-C118</f>
        <v>103802.71999999991</v>
      </c>
      <c r="D120" s="16"/>
      <c r="E120" s="80">
        <f>E35-E118</f>
        <v>87315.03</v>
      </c>
      <c r="F120" s="18"/>
      <c r="G120" s="80">
        <f>G35-G118</f>
        <v>77620.689999999973</v>
      </c>
      <c r="H120" s="18"/>
      <c r="I120" s="17">
        <f>I35-I118</f>
        <v>2350.820000000007</v>
      </c>
      <c r="J120" s="17"/>
      <c r="K120" s="81">
        <f t="shared" ref="K120:L120" si="20">K35-K118</f>
        <v>64323.189999999973</v>
      </c>
      <c r="M120" s="82">
        <v>-31290.22</v>
      </c>
      <c r="O120" s="83">
        <f>O35-O118</f>
        <v>-5666.7799999999988</v>
      </c>
      <c r="P120" s="84"/>
      <c r="Q120" s="83">
        <f t="shared" ref="Q120:S120" si="21">Q35-Q118</f>
        <v>35054.020000000048</v>
      </c>
      <c r="R120" s="85">
        <f t="shared" si="21"/>
        <v>5052</v>
      </c>
      <c r="S120" s="85">
        <f t="shared" si="21"/>
        <v>36169.789999999979</v>
      </c>
      <c r="U120" s="84"/>
    </row>
    <row r="121" spans="1:21" customFormat="1" ht="15" thickTop="1" x14ac:dyDescent="0.35">
      <c r="A121" s="38"/>
      <c r="B121" s="38"/>
      <c r="C121" s="86"/>
      <c r="D121" s="38"/>
      <c r="E121" s="86"/>
      <c r="F121" s="87"/>
      <c r="G121" s="86"/>
      <c r="H121" s="86"/>
      <c r="I121" s="88"/>
      <c r="J121" s="2"/>
      <c r="R121" s="42"/>
      <c r="S121" s="42"/>
    </row>
    <row r="122" spans="1:21" x14ac:dyDescent="0.3">
      <c r="K122" s="2" t="s">
        <v>118</v>
      </c>
    </row>
  </sheetData>
  <mergeCells count="2">
    <mergeCell ref="E3:J3"/>
    <mergeCell ref="T22:T26"/>
  </mergeCells>
  <pageMargins left="0.25" right="0.25" top="0.75" bottom="0.75" header="0.3" footer="0.3"/>
  <pageSetup scale="85" fitToHeight="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 Yr Summary </vt:lpstr>
      <vt:lpstr>'8 Yr Summary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Dwyer Home</dc:creator>
  <cp:lastModifiedBy>Dwyer Home</cp:lastModifiedBy>
  <dcterms:created xsi:type="dcterms:W3CDTF">2022-10-23T04:01:55Z</dcterms:created>
  <dcterms:modified xsi:type="dcterms:W3CDTF">2022-10-23T04:03:56Z</dcterms:modified>
</cp:coreProperties>
</file>